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10095" activeTab="0"/>
  </bookViews>
  <sheets>
    <sheet name="Data" sheetId="1" r:id="rId1"/>
    <sheet name="Equilibrium_constant" sheetId="2" r:id="rId2"/>
    <sheet name="Conversion" sheetId="3" r:id="rId3"/>
    <sheet name="Feuil2" sheetId="4" r:id="rId4"/>
    <sheet name="Feuil3" sheetId="5" r:id="rId5"/>
  </sheets>
  <definedNames/>
  <calcPr fullCalcOnLoad="1"/>
</workbook>
</file>

<file path=xl/comments1.xml><?xml version="1.0" encoding="utf-8"?>
<comments xmlns="http://schemas.openxmlformats.org/spreadsheetml/2006/main">
  <authors>
    <author>Pascal</author>
    <author>ledanoij</author>
  </authors>
  <commentList>
    <comment ref="E18" authorId="0">
      <text>
        <r>
          <rPr>
            <b/>
            <sz val="9"/>
            <rFont val="Tahoma"/>
            <family val="2"/>
          </rPr>
          <t>Numerical integration by trapezoidal rule (assuming a constant value of DH reaction for the intervalle)</t>
        </r>
        <r>
          <rPr>
            <sz val="9"/>
            <rFont val="Tahoma"/>
            <family val="2"/>
          </rPr>
          <t xml:space="preserve">
</t>
        </r>
      </text>
    </comment>
    <comment ref="A2" authorId="1">
      <text>
        <r>
          <rPr>
            <b/>
            <sz val="10"/>
            <rFont val="Tahoma"/>
            <family val="2"/>
          </rPr>
          <t>Select Thermdynamic Model in Process Simulation:</t>
        </r>
        <r>
          <rPr>
            <sz val="10"/>
            <rFont val="Tahoma"/>
            <family val="2"/>
          </rPr>
          <t xml:space="preserve">
(C) 2010 J-Ch de Hemptinne; J-M Ledanois, P. Mougin, A. Barreau</t>
        </r>
      </text>
    </comment>
  </commentList>
</comments>
</file>

<file path=xl/sharedStrings.xml><?xml version="1.0" encoding="utf-8"?>
<sst xmlns="http://schemas.openxmlformats.org/spreadsheetml/2006/main" count="37" uniqueCount="29">
  <si>
    <t>n-dodecane</t>
  </si>
  <si>
    <t>CPc</t>
  </si>
  <si>
    <t>a</t>
  </si>
  <si>
    <t>b</t>
  </si>
  <si>
    <t>d</t>
  </si>
  <si>
    <t>Cp (J/mol/K)</t>
  </si>
  <si>
    <t>1-dodecene</t>
  </si>
  <si>
    <t>hydrogen</t>
  </si>
  <si>
    <t>e</t>
  </si>
  <si>
    <t>Stoechiometric coefficient</t>
  </si>
  <si>
    <t>Reaction</t>
  </si>
  <si>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Cp reaction (J/mol/K)</t>
    </r>
  </si>
  <si>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H formation @ 298,15 K(kJ/mol)</t>
    </r>
  </si>
  <si>
    <r>
      <rPr>
        <sz val="11"/>
        <color indexed="8"/>
        <rFont val="Symbol"/>
        <family val="1"/>
      </rPr>
      <t>D</t>
    </r>
    <r>
      <rPr>
        <sz val="11"/>
        <color indexed="8"/>
        <rFont val="Arial"/>
        <family val="2"/>
      </rPr>
      <t>G</t>
    </r>
    <r>
      <rPr>
        <sz val="11"/>
        <color indexed="8"/>
        <rFont val="Symbol"/>
        <family val="1"/>
      </rPr>
      <t xml:space="preserve"> </t>
    </r>
    <r>
      <rPr>
        <sz val="11"/>
        <color indexed="8"/>
        <rFont val="Calibri"/>
        <family val="2"/>
      </rPr>
      <t>formation  @ 298,15 K (kJ/mol)</t>
    </r>
  </si>
  <si>
    <r>
      <rPr>
        <sz val="11"/>
        <color indexed="8"/>
        <rFont val="Symbol"/>
        <family val="1"/>
      </rPr>
      <t>D</t>
    </r>
    <r>
      <rPr>
        <sz val="11"/>
        <color indexed="8"/>
        <rFont val="Arial"/>
        <family val="2"/>
      </rPr>
      <t>S</t>
    </r>
    <r>
      <rPr>
        <sz val="11"/>
        <color indexed="8"/>
        <rFont val="Symbol"/>
        <family val="1"/>
      </rPr>
      <t xml:space="preserve"> </t>
    </r>
    <r>
      <rPr>
        <sz val="11"/>
        <color indexed="8"/>
        <rFont val="Calibri"/>
        <family val="2"/>
      </rPr>
      <t>formation  @ 298,15 K (kJ/mol)</t>
    </r>
  </si>
  <si>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H reaction @ 298,15 K (kJ/mol)</t>
    </r>
  </si>
  <si>
    <r>
      <rPr>
        <sz val="11"/>
        <color indexed="8"/>
        <rFont val="Symbol"/>
        <family val="1"/>
      </rPr>
      <t>D</t>
    </r>
    <r>
      <rPr>
        <sz val="11"/>
        <color indexed="8"/>
        <rFont val="Arial"/>
        <family val="2"/>
      </rPr>
      <t>S</t>
    </r>
    <r>
      <rPr>
        <sz val="11"/>
        <color indexed="8"/>
        <rFont val="Symbol"/>
        <family val="1"/>
      </rPr>
      <t xml:space="preserve"> </t>
    </r>
    <r>
      <rPr>
        <sz val="11"/>
        <color indexed="8"/>
        <rFont val="Calibri"/>
        <family val="2"/>
      </rPr>
      <t>reaction  @ 298,15 K (kJ/mol)</t>
    </r>
  </si>
  <si>
    <r>
      <rPr>
        <sz val="11"/>
        <color indexed="8"/>
        <rFont val="Symbol"/>
        <family val="1"/>
      </rPr>
      <t>D</t>
    </r>
    <r>
      <rPr>
        <sz val="11"/>
        <color indexed="8"/>
        <rFont val="Arial"/>
        <family val="2"/>
      </rPr>
      <t>G</t>
    </r>
    <r>
      <rPr>
        <sz val="11"/>
        <color indexed="8"/>
        <rFont val="Symbol"/>
        <family val="1"/>
      </rPr>
      <t xml:space="preserve"> </t>
    </r>
    <r>
      <rPr>
        <sz val="11"/>
        <color indexed="8"/>
        <rFont val="Calibri"/>
        <family val="2"/>
      </rPr>
      <t>reaction  @ 298,15 K (kJ/mol)</t>
    </r>
  </si>
  <si>
    <t>T (K)</t>
  </si>
  <si>
    <t>1/T (K-1)</t>
  </si>
  <si>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H reaction @ T (kJ/mol)</t>
    </r>
  </si>
  <si>
    <r>
      <rPr>
        <sz val="11"/>
        <color indexed="8"/>
        <rFont val="Symbol"/>
        <family val="1"/>
      </rPr>
      <t>D</t>
    </r>
    <r>
      <rPr>
        <sz val="11"/>
        <color indexed="8"/>
        <rFont val="Arial"/>
        <family val="2"/>
      </rPr>
      <t>G/T</t>
    </r>
    <r>
      <rPr>
        <sz val="11"/>
        <color indexed="8"/>
        <rFont val="Calibri"/>
        <family val="2"/>
      </rPr>
      <t xml:space="preserve"> reaction @ T (kJ/mol)</t>
    </r>
  </si>
  <si>
    <r>
      <rPr>
        <sz val="11"/>
        <color indexed="8"/>
        <rFont val="Symbol"/>
        <family val="1"/>
      </rPr>
      <t>D</t>
    </r>
    <r>
      <rPr>
        <sz val="11"/>
        <color indexed="8"/>
        <rFont val="Arial"/>
        <family val="2"/>
      </rPr>
      <t>G</t>
    </r>
    <r>
      <rPr>
        <sz val="11"/>
        <color indexed="8"/>
        <rFont val="Calibri"/>
        <family val="2"/>
      </rPr>
      <t xml:space="preserve"> reaction @ T (kJ/mol)</t>
    </r>
  </si>
  <si>
    <t>K (T)</t>
  </si>
  <si>
    <t>T (°C)</t>
  </si>
  <si>
    <t>Ptot:</t>
  </si>
  <si>
    <t>alfa</t>
  </si>
  <si>
    <t>Conversion (X)</t>
  </si>
  <si>
    <t>Example 2-11: Effect of  temperature on the reaction constant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</si>
</sst>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28">
    <font>
      <sz val="11"/>
      <color indexed="8"/>
      <name val="Calibri"/>
      <family val="2"/>
    </font>
    <font>
      <sz val="11"/>
      <color indexed="8"/>
      <name val="Symbol"/>
      <family val="1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Arial"/>
      <family val="2"/>
    </font>
    <font>
      <b/>
      <sz val="12.8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20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9" fillId="23" borderId="9" applyNumberForma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12" borderId="0" xfId="0" applyFont="1" applyFill="1" applyAlignment="1">
      <alignment/>
    </xf>
    <xf numFmtId="10" fontId="0" fillId="0" borderId="0" xfId="0" applyNumberFormat="1" applyAlignment="1">
      <alignment horizontal="center"/>
    </xf>
    <xf numFmtId="0" fontId="24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465"/>
          <c:w val="0.97075"/>
          <c:h val="0.868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Data!$G$20:$G$159</c:f>
              <c:numCache>
                <c:ptCount val="140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  <c:pt idx="12">
                  <c:v>85</c:v>
                </c:pt>
                <c:pt idx="13">
                  <c:v>90</c:v>
                </c:pt>
                <c:pt idx="14">
                  <c:v>95</c:v>
                </c:pt>
                <c:pt idx="15">
                  <c:v>100</c:v>
                </c:pt>
                <c:pt idx="16">
                  <c:v>105</c:v>
                </c:pt>
                <c:pt idx="17">
                  <c:v>110</c:v>
                </c:pt>
                <c:pt idx="18">
                  <c:v>115</c:v>
                </c:pt>
                <c:pt idx="19">
                  <c:v>120</c:v>
                </c:pt>
                <c:pt idx="20">
                  <c:v>125</c:v>
                </c:pt>
                <c:pt idx="21">
                  <c:v>130</c:v>
                </c:pt>
                <c:pt idx="22">
                  <c:v>135</c:v>
                </c:pt>
                <c:pt idx="23">
                  <c:v>140</c:v>
                </c:pt>
                <c:pt idx="24">
                  <c:v>145</c:v>
                </c:pt>
                <c:pt idx="25">
                  <c:v>150</c:v>
                </c:pt>
                <c:pt idx="26">
                  <c:v>155</c:v>
                </c:pt>
                <c:pt idx="27">
                  <c:v>160</c:v>
                </c:pt>
                <c:pt idx="28">
                  <c:v>165</c:v>
                </c:pt>
                <c:pt idx="29">
                  <c:v>170</c:v>
                </c:pt>
                <c:pt idx="30">
                  <c:v>175</c:v>
                </c:pt>
                <c:pt idx="31">
                  <c:v>180</c:v>
                </c:pt>
                <c:pt idx="32">
                  <c:v>185</c:v>
                </c:pt>
                <c:pt idx="33">
                  <c:v>190</c:v>
                </c:pt>
                <c:pt idx="34">
                  <c:v>195</c:v>
                </c:pt>
                <c:pt idx="35">
                  <c:v>200</c:v>
                </c:pt>
                <c:pt idx="36">
                  <c:v>205</c:v>
                </c:pt>
                <c:pt idx="37">
                  <c:v>210</c:v>
                </c:pt>
                <c:pt idx="38">
                  <c:v>215</c:v>
                </c:pt>
                <c:pt idx="39">
                  <c:v>220</c:v>
                </c:pt>
                <c:pt idx="40">
                  <c:v>225</c:v>
                </c:pt>
                <c:pt idx="41">
                  <c:v>230</c:v>
                </c:pt>
                <c:pt idx="42">
                  <c:v>235</c:v>
                </c:pt>
                <c:pt idx="43">
                  <c:v>240</c:v>
                </c:pt>
                <c:pt idx="44">
                  <c:v>245</c:v>
                </c:pt>
                <c:pt idx="45">
                  <c:v>250</c:v>
                </c:pt>
                <c:pt idx="46">
                  <c:v>255</c:v>
                </c:pt>
                <c:pt idx="47">
                  <c:v>260</c:v>
                </c:pt>
                <c:pt idx="48">
                  <c:v>265</c:v>
                </c:pt>
                <c:pt idx="49">
                  <c:v>270</c:v>
                </c:pt>
                <c:pt idx="50">
                  <c:v>275</c:v>
                </c:pt>
                <c:pt idx="51">
                  <c:v>280</c:v>
                </c:pt>
                <c:pt idx="52">
                  <c:v>285</c:v>
                </c:pt>
                <c:pt idx="53">
                  <c:v>290</c:v>
                </c:pt>
                <c:pt idx="54">
                  <c:v>295</c:v>
                </c:pt>
                <c:pt idx="55">
                  <c:v>300</c:v>
                </c:pt>
                <c:pt idx="56">
                  <c:v>305</c:v>
                </c:pt>
                <c:pt idx="57">
                  <c:v>310</c:v>
                </c:pt>
                <c:pt idx="58">
                  <c:v>315</c:v>
                </c:pt>
                <c:pt idx="59">
                  <c:v>320</c:v>
                </c:pt>
                <c:pt idx="60">
                  <c:v>325</c:v>
                </c:pt>
                <c:pt idx="61">
                  <c:v>330</c:v>
                </c:pt>
                <c:pt idx="62">
                  <c:v>335</c:v>
                </c:pt>
                <c:pt idx="63">
                  <c:v>340</c:v>
                </c:pt>
                <c:pt idx="64">
                  <c:v>345</c:v>
                </c:pt>
                <c:pt idx="65">
                  <c:v>350</c:v>
                </c:pt>
                <c:pt idx="66">
                  <c:v>355</c:v>
                </c:pt>
                <c:pt idx="67">
                  <c:v>360</c:v>
                </c:pt>
                <c:pt idx="68">
                  <c:v>365</c:v>
                </c:pt>
                <c:pt idx="69">
                  <c:v>370</c:v>
                </c:pt>
                <c:pt idx="70">
                  <c:v>375</c:v>
                </c:pt>
                <c:pt idx="71">
                  <c:v>380</c:v>
                </c:pt>
                <c:pt idx="72">
                  <c:v>385</c:v>
                </c:pt>
                <c:pt idx="73">
                  <c:v>390</c:v>
                </c:pt>
                <c:pt idx="74">
                  <c:v>395</c:v>
                </c:pt>
                <c:pt idx="75">
                  <c:v>400</c:v>
                </c:pt>
                <c:pt idx="76">
                  <c:v>405</c:v>
                </c:pt>
                <c:pt idx="77">
                  <c:v>410</c:v>
                </c:pt>
                <c:pt idx="78">
                  <c:v>415</c:v>
                </c:pt>
                <c:pt idx="79">
                  <c:v>420</c:v>
                </c:pt>
                <c:pt idx="80">
                  <c:v>425</c:v>
                </c:pt>
                <c:pt idx="81">
                  <c:v>430</c:v>
                </c:pt>
                <c:pt idx="82">
                  <c:v>435</c:v>
                </c:pt>
                <c:pt idx="83">
                  <c:v>440</c:v>
                </c:pt>
                <c:pt idx="84">
                  <c:v>445</c:v>
                </c:pt>
                <c:pt idx="85">
                  <c:v>450</c:v>
                </c:pt>
                <c:pt idx="86">
                  <c:v>455</c:v>
                </c:pt>
                <c:pt idx="87">
                  <c:v>460</c:v>
                </c:pt>
                <c:pt idx="88">
                  <c:v>465</c:v>
                </c:pt>
                <c:pt idx="89">
                  <c:v>470</c:v>
                </c:pt>
                <c:pt idx="90">
                  <c:v>475</c:v>
                </c:pt>
                <c:pt idx="91">
                  <c:v>480</c:v>
                </c:pt>
                <c:pt idx="92">
                  <c:v>485</c:v>
                </c:pt>
                <c:pt idx="93">
                  <c:v>490</c:v>
                </c:pt>
                <c:pt idx="94">
                  <c:v>495</c:v>
                </c:pt>
                <c:pt idx="95">
                  <c:v>500</c:v>
                </c:pt>
                <c:pt idx="96">
                  <c:v>505</c:v>
                </c:pt>
                <c:pt idx="97">
                  <c:v>510</c:v>
                </c:pt>
                <c:pt idx="98">
                  <c:v>515</c:v>
                </c:pt>
                <c:pt idx="99">
                  <c:v>520</c:v>
                </c:pt>
                <c:pt idx="100">
                  <c:v>525</c:v>
                </c:pt>
                <c:pt idx="101">
                  <c:v>530</c:v>
                </c:pt>
                <c:pt idx="102">
                  <c:v>535</c:v>
                </c:pt>
                <c:pt idx="103">
                  <c:v>540</c:v>
                </c:pt>
                <c:pt idx="104">
                  <c:v>545</c:v>
                </c:pt>
                <c:pt idx="105">
                  <c:v>550</c:v>
                </c:pt>
                <c:pt idx="106">
                  <c:v>555</c:v>
                </c:pt>
                <c:pt idx="107">
                  <c:v>560</c:v>
                </c:pt>
                <c:pt idx="108">
                  <c:v>565</c:v>
                </c:pt>
                <c:pt idx="109">
                  <c:v>570</c:v>
                </c:pt>
                <c:pt idx="110">
                  <c:v>575</c:v>
                </c:pt>
                <c:pt idx="111">
                  <c:v>580</c:v>
                </c:pt>
                <c:pt idx="112">
                  <c:v>585</c:v>
                </c:pt>
                <c:pt idx="113">
                  <c:v>590</c:v>
                </c:pt>
                <c:pt idx="114">
                  <c:v>595</c:v>
                </c:pt>
                <c:pt idx="115">
                  <c:v>600</c:v>
                </c:pt>
                <c:pt idx="116">
                  <c:v>605</c:v>
                </c:pt>
                <c:pt idx="117">
                  <c:v>610</c:v>
                </c:pt>
                <c:pt idx="118">
                  <c:v>615</c:v>
                </c:pt>
                <c:pt idx="119">
                  <c:v>620</c:v>
                </c:pt>
                <c:pt idx="120">
                  <c:v>625</c:v>
                </c:pt>
                <c:pt idx="121">
                  <c:v>630</c:v>
                </c:pt>
                <c:pt idx="122">
                  <c:v>635</c:v>
                </c:pt>
                <c:pt idx="123">
                  <c:v>640</c:v>
                </c:pt>
                <c:pt idx="124">
                  <c:v>645</c:v>
                </c:pt>
                <c:pt idx="125">
                  <c:v>650</c:v>
                </c:pt>
                <c:pt idx="126">
                  <c:v>655</c:v>
                </c:pt>
                <c:pt idx="127">
                  <c:v>660</c:v>
                </c:pt>
                <c:pt idx="128">
                  <c:v>665</c:v>
                </c:pt>
                <c:pt idx="129">
                  <c:v>670</c:v>
                </c:pt>
                <c:pt idx="130">
                  <c:v>675</c:v>
                </c:pt>
                <c:pt idx="131">
                  <c:v>680</c:v>
                </c:pt>
                <c:pt idx="132">
                  <c:v>685</c:v>
                </c:pt>
                <c:pt idx="133">
                  <c:v>690</c:v>
                </c:pt>
                <c:pt idx="134">
                  <c:v>695</c:v>
                </c:pt>
                <c:pt idx="135">
                  <c:v>700</c:v>
                </c:pt>
                <c:pt idx="136">
                  <c:v>705</c:v>
                </c:pt>
                <c:pt idx="137">
                  <c:v>710</c:v>
                </c:pt>
                <c:pt idx="138">
                  <c:v>715</c:v>
                </c:pt>
                <c:pt idx="139">
                  <c:v>720</c:v>
                </c:pt>
              </c:numCache>
            </c:numRef>
          </c:xVal>
          <c:yVal>
            <c:numRef>
              <c:f>Data!$F$20:$F$159</c:f>
              <c:numCache>
                <c:ptCount val="140"/>
                <c:pt idx="0">
                  <c:v>6.365413308916034E-16</c:v>
                </c:pt>
                <c:pt idx="1">
                  <c:v>1.4686702957759058E-15</c:v>
                </c:pt>
                <c:pt idx="2">
                  <c:v>3.300023105063002E-15</c:v>
                </c:pt>
                <c:pt idx="3">
                  <c:v>7.230210336993455E-15</c:v>
                </c:pt>
                <c:pt idx="4">
                  <c:v>1.546458303156567E-14</c:v>
                </c:pt>
                <c:pt idx="5">
                  <c:v>3.232654290521554E-14</c:v>
                </c:pt>
                <c:pt idx="6">
                  <c:v>6.610971680641852E-14</c:v>
                </c:pt>
                <c:pt idx="7">
                  <c:v>1.323977239203077E-13</c:v>
                </c:pt>
                <c:pt idx="8">
                  <c:v>2.5989869897134314E-13</c:v>
                </c:pt>
                <c:pt idx="9">
                  <c:v>5.005091579135222E-13</c:v>
                </c:pt>
                <c:pt idx="10">
                  <c:v>9.463651102607E-13</c:v>
                </c:pt>
                <c:pt idx="11">
                  <c:v>1.7582417983417252E-12</c:v>
                </c:pt>
                <c:pt idx="12">
                  <c:v>3.212088214498016E-12</c:v>
                </c:pt>
                <c:pt idx="13">
                  <c:v>5.774092929944041E-12</c:v>
                </c:pt>
                <c:pt idx="14">
                  <c:v>1.0219974455267206E-11</c:v>
                </c:pt>
                <c:pt idx="15">
                  <c:v>1.782185062579992E-11</c:v>
                </c:pt>
                <c:pt idx="16">
                  <c:v>3.063697363793489E-11</c:v>
                </c:pt>
                <c:pt idx="17">
                  <c:v>5.194801531545594E-11</c:v>
                </c:pt>
                <c:pt idx="18">
                  <c:v>8.692600664065212E-11</c:v>
                </c:pt>
                <c:pt idx="19">
                  <c:v>1.436164772002345E-10</c:v>
                </c:pt>
                <c:pt idx="20">
                  <c:v>2.343893467392959E-10</c:v>
                </c:pt>
                <c:pt idx="21">
                  <c:v>3.7804688777142003E-10</c:v>
                </c:pt>
                <c:pt idx="22">
                  <c:v>6.028555766573318E-10</c:v>
                </c:pt>
                <c:pt idx="23">
                  <c:v>9.508617650593401E-10</c:v>
                </c:pt>
                <c:pt idx="24">
                  <c:v>1.48397378000936E-09</c:v>
                </c:pt>
                <c:pt idx="25">
                  <c:v>2.292451465627979E-09</c:v>
                </c:pt>
                <c:pt idx="26">
                  <c:v>3.5066468683709584E-09</c:v>
                </c:pt>
                <c:pt idx="27">
                  <c:v>5.3130968594620425E-09</c:v>
                </c:pt>
                <c:pt idx="28">
                  <c:v>7.9763918427886E-09</c:v>
                </c:pt>
                <c:pt idx="29">
                  <c:v>1.1868648092221553E-08</c:v>
                </c:pt>
                <c:pt idx="30">
                  <c:v>1.7508910568625075E-08</c:v>
                </c:pt>
                <c:pt idx="31">
                  <c:v>2.561542640878064E-08</c:v>
                </c:pt>
                <c:pt idx="32">
                  <c:v>3.717447718706371E-08</c:v>
                </c:pt>
                <c:pt idx="33">
                  <c:v>5.353036359472429E-08</c:v>
                </c:pt>
                <c:pt idx="34">
                  <c:v>7.650222507537852E-08</c:v>
                </c:pt>
                <c:pt idx="35">
                  <c:v>1.0853467763743296E-07</c:v>
                </c:pt>
                <c:pt idx="36">
                  <c:v>1.52890796742151E-07</c:v>
                </c:pt>
                <c:pt idx="37">
                  <c:v>2.1389779282166522E-07</c:v>
                </c:pt>
                <c:pt idx="38">
                  <c:v>2.9725786133258227E-07</c:v>
                </c:pt>
                <c:pt idx="39">
                  <c:v>4.10439176667016E-07</c:v>
                </c:pt>
                <c:pt idx="40">
                  <c:v>5.631648816081709E-07</c:v>
                </c:pt>
                <c:pt idx="41">
                  <c:v>7.680212455420217E-07</c:v>
                </c:pt>
                <c:pt idx="42">
                  <c:v>1.04120997161292E-06</c:v>
                </c:pt>
                <c:pt idx="43">
                  <c:v>1.4034739735140886E-06</c:v>
                </c:pt>
                <c:pt idx="44">
                  <c:v>1.8812308661386862E-06</c:v>
                </c:pt>
                <c:pt idx="45">
                  <c:v>2.5079539714067634E-06</c:v>
                </c:pt>
                <c:pt idx="46">
                  <c:v>3.325846882314111E-06</c:v>
                </c:pt>
                <c:pt idx="47">
                  <c:v>4.387864605758021E-06</c:v>
                </c:pt>
                <c:pt idx="48">
                  <c:v>5.76014206862071E-06</c:v>
                </c:pt>
                <c:pt idx="49">
                  <c:v>7.52489937148561E-06</c:v>
                </c:pt>
                <c:pt idx="50">
                  <c:v>9.783902658061989E-06</c:v>
                </c:pt>
                <c:pt idx="51">
                  <c:v>1.2662569881384194E-05</c:v>
                </c:pt>
                <c:pt idx="52">
                  <c:v>1.6314822132587485E-05</c:v>
                </c:pt>
                <c:pt idx="53">
                  <c:v>2.0928793593309794E-05</c:v>
                </c:pt>
                <c:pt idx="54">
                  <c:v>2.6733526612913202E-05</c:v>
                </c:pt>
                <c:pt idx="55">
                  <c:v>3.400679292611588E-05</c:v>
                </c:pt>
                <c:pt idx="56">
                  <c:v>4.308419763893851E-05</c:v>
                </c:pt>
                <c:pt idx="57">
                  <c:v>5.436973933845425E-05</c:v>
                </c:pt>
                <c:pt idx="58">
                  <c:v>6.834801753514328E-05</c:v>
                </c:pt>
                <c:pt idx="59">
                  <c:v>8.559829762872263E-05</c:v>
                </c:pt>
                <c:pt idx="60">
                  <c:v>0.00010681066369420223</c:v>
                </c:pt>
                <c:pt idx="61">
                  <c:v>0.00013280451060138012</c:v>
                </c:pt>
                <c:pt idx="62">
                  <c:v>0.00016454964928597606</c:v>
                </c:pt>
                <c:pt idx="63">
                  <c:v>0.00020319032235309732</c:v>
                </c:pt>
                <c:pt idx="64">
                  <c:v>0.0002500724515735274</c:v>
                </c:pt>
                <c:pt idx="65">
                  <c:v>0.0003067744641806462</c:v>
                </c:pt>
                <c:pt idx="66">
                  <c:v>0.00037514207113180424</c:v>
                </c:pt>
                <c:pt idx="67">
                  <c:v>0.0004573273975940049</c:v>
                </c:pt>
                <c:pt idx="68">
                  <c:v>0.0005558328937724316</c:v>
                </c:pt>
                <c:pt idx="69">
                  <c:v>0.0006735604827347038</c:v>
                </c:pt>
                <c:pt idx="70">
                  <c:v>0.0008138664309987314</c:v>
                </c:pt>
                <c:pt idx="71">
                  <c:v>0.000980622457243625</c:v>
                </c:pt>
                <c:pt idx="72">
                  <c:v>0.0011782836244601561</c:v>
                </c:pt>
                <c:pt idx="73">
                  <c:v>0.00141196359106062</c:v>
                </c:pt>
                <c:pt idx="74">
                  <c:v>0.0016875178267927848</c:v>
                </c:pt>
                <c:pt idx="75">
                  <c:v>0.002011635429616904</c:v>
                </c:pt>
                <c:pt idx="76">
                  <c:v>0.0023919402098730013</c:v>
                </c:pt>
                <c:pt idx="77">
                  <c:v>0.0028371017379462764</c:v>
                </c:pt>
                <c:pt idx="78">
                  <c:v>0.0033569570810882063</c:v>
                </c:pt>
                <c:pt idx="79">
                  <c:v>0.003962643983922492</c:v>
                </c:pt>
                <c:pt idx="80">
                  <c:v>0.0046667462753109895</c:v>
                </c:pt>
                <c:pt idx="81">
                  <c:v>0.005483452311525814</c:v>
                </c:pt>
                <c:pt idx="82">
                  <c:v>0.006428727291923065</c:v>
                </c:pt>
                <c:pt idx="83">
                  <c:v>0.0075205003083927075</c:v>
                </c:pt>
                <c:pt idx="84">
                  <c:v>0.008778867013626065</c:v>
                </c:pt>
                <c:pt idx="85">
                  <c:v>0.010226308815554776</c:v>
                </c:pt>
                <c:pt idx="86">
                  <c:v>0.01188792952603854</c:v>
                </c:pt>
                <c:pt idx="87">
                  <c:v>0.01379171041088133</c:v>
                </c:pt>
                <c:pt idx="88">
                  <c:v>0.01596878460541545</c:v>
                </c:pt>
                <c:pt idx="89">
                  <c:v>0.01845373187508991</c:v>
                </c:pt>
                <c:pt idx="90">
                  <c:v>0.02128489471362921</c:v>
                </c:pt>
                <c:pt idx="91">
                  <c:v>0.02450471678228795</c:v>
                </c:pt>
                <c:pt idx="92">
                  <c:v>0.02816010470242879</c:v>
                </c:pt>
                <c:pt idx="93">
                  <c:v>0.03230281422001448</c:v>
                </c:pt>
                <c:pt idx="94">
                  <c:v>0.03698986176456498</c:v>
                </c:pt>
                <c:pt idx="95">
                  <c:v>0.042283962426620296</c:v>
                </c:pt>
                <c:pt idx="96">
                  <c:v>0.04825399537674709</c:v>
                </c:pt>
                <c:pt idx="97">
                  <c:v>0.05497549774556476</c:v>
                </c:pt>
                <c:pt idx="98">
                  <c:v>0.06253118797816748</c:v>
                </c:pt>
                <c:pt idx="99">
                  <c:v>0.07101151966763464</c:v>
                </c:pt>
                <c:pt idx="100">
                  <c:v>0.08051526686109485</c:v>
                </c:pt>
                <c:pt idx="101">
                  <c:v>0.09115014181803309</c:v>
                </c:pt>
                <c:pt idx="102">
                  <c:v>0.10303344618425637</c:v>
                </c:pt>
                <c:pt idx="103">
                  <c:v>0.11629275652619363</c:v>
                </c:pt>
                <c:pt idx="104">
                  <c:v>0.1310666451490706</c:v>
                </c:pt>
                <c:pt idx="105">
                  <c:v>0.14750543709904265</c:v>
                </c:pt>
                <c:pt idx="106">
                  <c:v>0.16577200422365249</c:v>
                </c:pt>
                <c:pt idx="107">
                  <c:v>0.18604259713713137</c:v>
                </c:pt>
                <c:pt idx="108">
                  <c:v>0.20850771590717232</c:v>
                </c:pt>
                <c:pt idx="109">
                  <c:v>0.23337302024798795</c:v>
                </c:pt>
                <c:pt idx="110">
                  <c:v>0.2608602799708674</c:v>
                </c:pt>
                <c:pt idx="111">
                  <c:v>0.2912083664081988</c:v>
                </c:pt>
                <c:pt idx="112">
                  <c:v>0.3246742854901618</c:v>
                </c:pt>
                <c:pt idx="113">
                  <c:v>0.3615342531152232</c:v>
                </c:pt>
                <c:pt idx="114">
                  <c:v>0.40208481341626723</c:v>
                </c:pt>
                <c:pt idx="115">
                  <c:v>0.44664400048395136</c:v>
                </c:pt>
                <c:pt idx="116">
                  <c:v>0.4955525440677529</c:v>
                </c:pt>
                <c:pt idx="117">
                  <c:v>0.5491751197334455</c:v>
                </c:pt>
                <c:pt idx="118">
                  <c:v>0.6079016439135593</c:v>
                </c:pt>
                <c:pt idx="119">
                  <c:v>0.6721486142449189</c:v>
                </c:pt>
                <c:pt idx="120">
                  <c:v>0.7423604955448748</c:v>
                </c:pt>
                <c:pt idx="121">
                  <c:v>0.8190111517354466</c:v>
                </c:pt>
                <c:pt idx="122">
                  <c:v>0.9026053239826072</c:v>
                </c:pt>
                <c:pt idx="123">
                  <c:v>0.9936801552764417</c:v>
                </c:pt>
                <c:pt idx="124">
                  <c:v>1.0928067616371644</c:v>
                </c:pt>
                <c:pt idx="125">
                  <c:v>1.200591850092217</c:v>
                </c:pt>
                <c:pt idx="126">
                  <c:v>1.3176793835309806</c:v>
                </c:pt>
                <c:pt idx="127">
                  <c:v>1.4447522925063825</c:v>
                </c:pt>
                <c:pt idx="128">
                  <c:v>1.5825342340168318</c:v>
                </c:pt>
                <c:pt idx="129">
                  <c:v>1.7317913972679124</c:v>
                </c:pt>
                <c:pt idx="130">
                  <c:v>1.8933343563811478</c:v>
                </c:pt>
                <c:pt idx="131">
                  <c:v>2.068019969986961</c:v>
                </c:pt>
                <c:pt idx="132">
                  <c:v>2.2567533276114093</c:v>
                </c:pt>
                <c:pt idx="133">
                  <c:v>2.4604897427405805</c:v>
                </c:pt>
                <c:pt idx="134">
                  <c:v>2.6802367924242043</c:v>
                </c:pt>
                <c:pt idx="135">
                  <c:v>2.917056403259541</c:v>
                </c:pt>
                <c:pt idx="136">
                  <c:v>3.172066983579956</c:v>
                </c:pt>
                <c:pt idx="137">
                  <c:v>3.446445601658263</c:v>
                </c:pt>
                <c:pt idx="138">
                  <c:v>3.7414302097240713</c:v>
                </c:pt>
                <c:pt idx="139">
                  <c:v>4.05832191358684</c:v>
                </c:pt>
              </c:numCache>
            </c:numRef>
          </c:yVal>
          <c:smooth val="1"/>
        </c:ser>
        <c:axId val="56721990"/>
        <c:axId val="40735863"/>
      </c:scatterChart>
      <c:valAx>
        <c:axId val="56721990"/>
        <c:scaling>
          <c:orientation val="minMax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Temperature (°C)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35863"/>
        <c:crossesAt val="1E-05"/>
        <c:crossBetween val="midCat"/>
        <c:dispUnits/>
      </c:valAx>
      <c:valAx>
        <c:axId val="40735863"/>
        <c:scaling>
          <c:logBase val="10"/>
          <c:orientation val="minMax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Equilibrium constant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219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Dehydrogenation conversion of n-C12 at given pressure and hydrogen content</a:t>
            </a:r>
          </a:p>
        </c:rich>
      </c:tx>
      <c:layout>
        <c:manualLayout>
          <c:xMode val="factor"/>
          <c:yMode val="factor"/>
          <c:x val="-0.02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5625"/>
          <c:w val="0.91175"/>
          <c:h val="0.75875"/>
        </c:manualLayout>
      </c:layout>
      <c:scatterChart>
        <c:scatterStyle val="smoothMarker"/>
        <c:varyColors val="0"/>
        <c:ser>
          <c:idx val="0"/>
          <c:order val="0"/>
          <c:tx>
            <c:v>alfa=6 ; P=1 bar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Data!$G$20:$G$159</c:f>
              <c:numCache>
                <c:ptCount val="140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  <c:pt idx="12">
                  <c:v>85</c:v>
                </c:pt>
                <c:pt idx="13">
                  <c:v>90</c:v>
                </c:pt>
                <c:pt idx="14">
                  <c:v>95</c:v>
                </c:pt>
                <c:pt idx="15">
                  <c:v>100</c:v>
                </c:pt>
                <c:pt idx="16">
                  <c:v>105</c:v>
                </c:pt>
                <c:pt idx="17">
                  <c:v>110</c:v>
                </c:pt>
                <c:pt idx="18">
                  <c:v>115</c:v>
                </c:pt>
                <c:pt idx="19">
                  <c:v>120</c:v>
                </c:pt>
                <c:pt idx="20">
                  <c:v>125</c:v>
                </c:pt>
                <c:pt idx="21">
                  <c:v>130</c:v>
                </c:pt>
                <c:pt idx="22">
                  <c:v>135</c:v>
                </c:pt>
                <c:pt idx="23">
                  <c:v>140</c:v>
                </c:pt>
                <c:pt idx="24">
                  <c:v>145</c:v>
                </c:pt>
                <c:pt idx="25">
                  <c:v>150</c:v>
                </c:pt>
                <c:pt idx="26">
                  <c:v>155</c:v>
                </c:pt>
                <c:pt idx="27">
                  <c:v>160</c:v>
                </c:pt>
                <c:pt idx="28">
                  <c:v>165</c:v>
                </c:pt>
                <c:pt idx="29">
                  <c:v>170</c:v>
                </c:pt>
                <c:pt idx="30">
                  <c:v>175</c:v>
                </c:pt>
                <c:pt idx="31">
                  <c:v>180</c:v>
                </c:pt>
                <c:pt idx="32">
                  <c:v>185</c:v>
                </c:pt>
                <c:pt idx="33">
                  <c:v>190</c:v>
                </c:pt>
                <c:pt idx="34">
                  <c:v>195</c:v>
                </c:pt>
                <c:pt idx="35">
                  <c:v>200</c:v>
                </c:pt>
                <c:pt idx="36">
                  <c:v>205</c:v>
                </c:pt>
                <c:pt idx="37">
                  <c:v>210</c:v>
                </c:pt>
                <c:pt idx="38">
                  <c:v>215</c:v>
                </c:pt>
                <c:pt idx="39">
                  <c:v>220</c:v>
                </c:pt>
                <c:pt idx="40">
                  <c:v>225</c:v>
                </c:pt>
                <c:pt idx="41">
                  <c:v>230</c:v>
                </c:pt>
                <c:pt idx="42">
                  <c:v>235</c:v>
                </c:pt>
                <c:pt idx="43">
                  <c:v>240</c:v>
                </c:pt>
                <c:pt idx="44">
                  <c:v>245</c:v>
                </c:pt>
                <c:pt idx="45">
                  <c:v>250</c:v>
                </c:pt>
                <c:pt idx="46">
                  <c:v>255</c:v>
                </c:pt>
                <c:pt idx="47">
                  <c:v>260</c:v>
                </c:pt>
                <c:pt idx="48">
                  <c:v>265</c:v>
                </c:pt>
                <c:pt idx="49">
                  <c:v>270</c:v>
                </c:pt>
                <c:pt idx="50">
                  <c:v>275</c:v>
                </c:pt>
                <c:pt idx="51">
                  <c:v>280</c:v>
                </c:pt>
                <c:pt idx="52">
                  <c:v>285</c:v>
                </c:pt>
                <c:pt idx="53">
                  <c:v>290</c:v>
                </c:pt>
                <c:pt idx="54">
                  <c:v>295</c:v>
                </c:pt>
                <c:pt idx="55">
                  <c:v>300</c:v>
                </c:pt>
                <c:pt idx="56">
                  <c:v>305</c:v>
                </c:pt>
                <c:pt idx="57">
                  <c:v>310</c:v>
                </c:pt>
                <c:pt idx="58">
                  <c:v>315</c:v>
                </c:pt>
                <c:pt idx="59">
                  <c:v>320</c:v>
                </c:pt>
                <c:pt idx="60">
                  <c:v>325</c:v>
                </c:pt>
                <c:pt idx="61">
                  <c:v>330</c:v>
                </c:pt>
                <c:pt idx="62">
                  <c:v>335</c:v>
                </c:pt>
                <c:pt idx="63">
                  <c:v>340</c:v>
                </c:pt>
                <c:pt idx="64">
                  <c:v>345</c:v>
                </c:pt>
                <c:pt idx="65">
                  <c:v>350</c:v>
                </c:pt>
                <c:pt idx="66">
                  <c:v>355</c:v>
                </c:pt>
                <c:pt idx="67">
                  <c:v>360</c:v>
                </c:pt>
                <c:pt idx="68">
                  <c:v>365</c:v>
                </c:pt>
                <c:pt idx="69">
                  <c:v>370</c:v>
                </c:pt>
                <c:pt idx="70">
                  <c:v>375</c:v>
                </c:pt>
                <c:pt idx="71">
                  <c:v>380</c:v>
                </c:pt>
                <c:pt idx="72">
                  <c:v>385</c:v>
                </c:pt>
                <c:pt idx="73">
                  <c:v>390</c:v>
                </c:pt>
                <c:pt idx="74">
                  <c:v>395</c:v>
                </c:pt>
                <c:pt idx="75">
                  <c:v>400</c:v>
                </c:pt>
                <c:pt idx="76">
                  <c:v>405</c:v>
                </c:pt>
                <c:pt idx="77">
                  <c:v>410</c:v>
                </c:pt>
                <c:pt idx="78">
                  <c:v>415</c:v>
                </c:pt>
                <c:pt idx="79">
                  <c:v>420</c:v>
                </c:pt>
                <c:pt idx="80">
                  <c:v>425</c:v>
                </c:pt>
                <c:pt idx="81">
                  <c:v>430</c:v>
                </c:pt>
                <c:pt idx="82">
                  <c:v>435</c:v>
                </c:pt>
                <c:pt idx="83">
                  <c:v>440</c:v>
                </c:pt>
                <c:pt idx="84">
                  <c:v>445</c:v>
                </c:pt>
                <c:pt idx="85">
                  <c:v>450</c:v>
                </c:pt>
                <c:pt idx="86">
                  <c:v>455</c:v>
                </c:pt>
                <c:pt idx="87">
                  <c:v>460</c:v>
                </c:pt>
                <c:pt idx="88">
                  <c:v>465</c:v>
                </c:pt>
                <c:pt idx="89">
                  <c:v>470</c:v>
                </c:pt>
                <c:pt idx="90">
                  <c:v>475</c:v>
                </c:pt>
                <c:pt idx="91">
                  <c:v>480</c:v>
                </c:pt>
                <c:pt idx="92">
                  <c:v>485</c:v>
                </c:pt>
                <c:pt idx="93">
                  <c:v>490</c:v>
                </c:pt>
                <c:pt idx="94">
                  <c:v>495</c:v>
                </c:pt>
                <c:pt idx="95">
                  <c:v>500</c:v>
                </c:pt>
                <c:pt idx="96">
                  <c:v>505</c:v>
                </c:pt>
                <c:pt idx="97">
                  <c:v>510</c:v>
                </c:pt>
                <c:pt idx="98">
                  <c:v>515</c:v>
                </c:pt>
                <c:pt idx="99">
                  <c:v>520</c:v>
                </c:pt>
                <c:pt idx="100">
                  <c:v>525</c:v>
                </c:pt>
                <c:pt idx="101">
                  <c:v>530</c:v>
                </c:pt>
                <c:pt idx="102">
                  <c:v>535</c:v>
                </c:pt>
                <c:pt idx="103">
                  <c:v>540</c:v>
                </c:pt>
                <c:pt idx="104">
                  <c:v>545</c:v>
                </c:pt>
                <c:pt idx="105">
                  <c:v>550</c:v>
                </c:pt>
                <c:pt idx="106">
                  <c:v>555</c:v>
                </c:pt>
                <c:pt idx="107">
                  <c:v>560</c:v>
                </c:pt>
                <c:pt idx="108">
                  <c:v>565</c:v>
                </c:pt>
                <c:pt idx="109">
                  <c:v>570</c:v>
                </c:pt>
                <c:pt idx="110">
                  <c:v>575</c:v>
                </c:pt>
                <c:pt idx="111">
                  <c:v>580</c:v>
                </c:pt>
                <c:pt idx="112">
                  <c:v>585</c:v>
                </c:pt>
                <c:pt idx="113">
                  <c:v>590</c:v>
                </c:pt>
                <c:pt idx="114">
                  <c:v>595</c:v>
                </c:pt>
                <c:pt idx="115">
                  <c:v>600</c:v>
                </c:pt>
                <c:pt idx="116">
                  <c:v>605</c:v>
                </c:pt>
                <c:pt idx="117">
                  <c:v>610</c:v>
                </c:pt>
                <c:pt idx="118">
                  <c:v>615</c:v>
                </c:pt>
                <c:pt idx="119">
                  <c:v>620</c:v>
                </c:pt>
                <c:pt idx="120">
                  <c:v>625</c:v>
                </c:pt>
                <c:pt idx="121">
                  <c:v>630</c:v>
                </c:pt>
                <c:pt idx="122">
                  <c:v>635</c:v>
                </c:pt>
                <c:pt idx="123">
                  <c:v>640</c:v>
                </c:pt>
                <c:pt idx="124">
                  <c:v>645</c:v>
                </c:pt>
                <c:pt idx="125">
                  <c:v>650</c:v>
                </c:pt>
                <c:pt idx="126">
                  <c:v>655</c:v>
                </c:pt>
                <c:pt idx="127">
                  <c:v>660</c:v>
                </c:pt>
                <c:pt idx="128">
                  <c:v>665</c:v>
                </c:pt>
                <c:pt idx="129">
                  <c:v>670</c:v>
                </c:pt>
                <c:pt idx="130">
                  <c:v>675</c:v>
                </c:pt>
                <c:pt idx="131">
                  <c:v>680</c:v>
                </c:pt>
                <c:pt idx="132">
                  <c:v>685</c:v>
                </c:pt>
                <c:pt idx="133">
                  <c:v>690</c:v>
                </c:pt>
                <c:pt idx="134">
                  <c:v>695</c:v>
                </c:pt>
                <c:pt idx="135">
                  <c:v>700</c:v>
                </c:pt>
                <c:pt idx="136">
                  <c:v>705</c:v>
                </c:pt>
                <c:pt idx="137">
                  <c:v>710</c:v>
                </c:pt>
                <c:pt idx="138">
                  <c:v>715</c:v>
                </c:pt>
                <c:pt idx="139">
                  <c:v>720</c:v>
                </c:pt>
              </c:numCache>
            </c:numRef>
          </c:xVal>
          <c:yVal>
            <c:numRef>
              <c:f>Data!$J$20:$J$159</c:f>
              <c:numCache>
                <c:ptCount val="140"/>
                <c:pt idx="0">
                  <c:v>7.4263155270687E-16</c:v>
                </c:pt>
                <c:pt idx="1">
                  <c:v>1.7134486784052206E-15</c:v>
                </c:pt>
                <c:pt idx="2">
                  <c:v>3.850026955906821E-15</c:v>
                </c:pt>
                <c:pt idx="3">
                  <c:v>8.43524539315896E-15</c:v>
                </c:pt>
                <c:pt idx="4">
                  <c:v>1.8042013536826288E-14</c:v>
                </c:pt>
                <c:pt idx="5">
                  <c:v>3.771430005608337E-14</c:v>
                </c:pt>
                <c:pt idx="6">
                  <c:v>7.712800294081566E-14</c:v>
                </c:pt>
                <c:pt idx="7">
                  <c:v>1.5446401124033514E-13</c:v>
                </c:pt>
                <c:pt idx="8">
                  <c:v>3.0321514879980836E-13</c:v>
                </c:pt>
                <c:pt idx="9">
                  <c:v>5.839273508987683E-13</c:v>
                </c:pt>
                <c:pt idx="10">
                  <c:v>1.1040926286362643E-12</c:v>
                </c:pt>
                <c:pt idx="11">
                  <c:v>2.0512820980611384E-12</c:v>
                </c:pt>
                <c:pt idx="12">
                  <c:v>3.747436250233643E-12</c:v>
                </c:pt>
                <c:pt idx="13">
                  <c:v>6.736441751556003E-12</c:v>
                </c:pt>
                <c:pt idx="14">
                  <c:v>1.1923303531002907E-11</c:v>
                </c:pt>
                <c:pt idx="15">
                  <c:v>2.0792159063000928E-11</c:v>
                </c:pt>
                <c:pt idx="16">
                  <c:v>3.574313590964647E-11</c:v>
                </c:pt>
                <c:pt idx="17">
                  <c:v>6.060601786435885E-11</c:v>
                </c:pt>
                <c:pt idx="18">
                  <c:v>1.0141367440380942E-10</c:v>
                </c:pt>
                <c:pt idx="19">
                  <c:v>1.6755255670553306E-10</c:v>
                </c:pt>
                <c:pt idx="20">
                  <c:v>2.7345423778773465E-10</c:v>
                </c:pt>
                <c:pt idx="21">
                  <c:v>4.410547022054608E-10</c:v>
                </c:pt>
                <c:pt idx="22">
                  <c:v>7.033315056055452E-10</c:v>
                </c:pt>
                <c:pt idx="23">
                  <c:v>1.109338724671931E-09</c:v>
                </c:pt>
                <c:pt idx="24">
                  <c:v>1.7313027403468439E-09</c:v>
                </c:pt>
                <c:pt idx="25">
                  <c:v>2.6745267027462157E-09</c:v>
                </c:pt>
                <c:pt idx="26">
                  <c:v>4.09108799636245E-09</c:v>
                </c:pt>
                <c:pt idx="27">
                  <c:v>6.198612964282913E-09</c:v>
                </c:pt>
                <c:pt idx="28">
                  <c:v>9.305790396655631E-09</c:v>
                </c:pt>
                <c:pt idx="29">
                  <c:v>1.3846755915859161E-08</c:v>
                </c:pt>
                <c:pt idx="30">
                  <c:v>2.0427061912797725E-08</c:v>
                </c:pt>
                <c:pt idx="31">
                  <c:v>2.988466325048429E-08</c:v>
                </c:pt>
                <c:pt idx="32">
                  <c:v>4.337022150393146E-08</c:v>
                </c:pt>
                <c:pt idx="33">
                  <c:v>6.245208696024826E-08</c:v>
                </c:pt>
                <c:pt idx="34">
                  <c:v>8.925258795524978E-08</c:v>
                </c:pt>
                <c:pt idx="35">
                  <c:v>1.266237745434228E-07</c:v>
                </c:pt>
                <c:pt idx="36">
                  <c:v>1.7837256438239875E-07</c:v>
                </c:pt>
                <c:pt idx="37">
                  <c:v>2.495473626847077E-07</c:v>
                </c:pt>
                <c:pt idx="38">
                  <c:v>3.468007179505663E-07</c:v>
                </c:pt>
                <c:pt idx="39">
                  <c:v>4.788454768184181E-07</c:v>
                </c:pt>
                <c:pt idx="40">
                  <c:v>6.57025263527052E-07</c:v>
                </c:pt>
                <c:pt idx="41">
                  <c:v>8.960239836059934E-07</c:v>
                </c:pt>
                <c:pt idx="42">
                  <c:v>1.214743491278198E-06</c:v>
                </c:pt>
                <c:pt idx="43">
                  <c:v>1.6373836214035898E-06</c:v>
                </c:pt>
                <c:pt idx="44">
                  <c:v>2.1947645268265665E-06</c:v>
                </c:pt>
                <c:pt idx="45">
                  <c:v>2.9259377388378563E-06</c:v>
                </c:pt>
                <c:pt idx="46">
                  <c:v>3.880139640491082E-06</c:v>
                </c:pt>
                <c:pt idx="47">
                  <c:v>5.119149167562007E-06</c:v>
                </c:pt>
                <c:pt idx="48">
                  <c:v>6.7201205863999835E-06</c:v>
                </c:pt>
                <c:pt idx="49">
                  <c:v>8.778972195703795E-06</c:v>
                </c:pt>
                <c:pt idx="50">
                  <c:v>1.1414422810537032E-05</c:v>
                </c:pt>
                <c:pt idx="51">
                  <c:v>1.4772779956696591E-05</c:v>
                </c:pt>
                <c:pt idx="52">
                  <c:v>1.903359686998001E-05</c:v>
                </c:pt>
                <c:pt idx="53">
                  <c:v>2.441632968714971E-05</c:v>
                </c:pt>
                <c:pt idx="54">
                  <c:v>3.118814165121476E-05</c:v>
                </c:pt>
                <c:pt idx="55">
                  <c:v>3.967301773635312E-05</c:v>
                </c:pt>
                <c:pt idx="56">
                  <c:v>5.026237081252406E-05</c:v>
                </c:pt>
                <c:pt idx="57">
                  <c:v>6.342733927897583E-05</c:v>
                </c:pt>
                <c:pt idx="58">
                  <c:v>7.973299593342894E-05</c:v>
                </c:pt>
                <c:pt idx="59">
                  <c:v>9.985470860826481E-05</c:v>
                </c:pt>
                <c:pt idx="60">
                  <c:v>0.00012459691465089648</c:v>
                </c:pt>
                <c:pt idx="61">
                  <c:v>0.00015491459345204697</c:v>
                </c:pt>
                <c:pt idx="62">
                  <c:v>0.00019193774366383336</c:v>
                </c:pt>
                <c:pt idx="63">
                  <c:v>0.00023699919414551504</c:v>
                </c:pt>
                <c:pt idx="64">
                  <c:v>0.0002916660995697949</c:v>
                </c:pt>
                <c:pt idx="65">
                  <c:v>0.00035777549242826945</c:v>
                </c:pt>
                <c:pt idx="66">
                  <c:v>0.00043747428214412277</c:v>
                </c:pt>
                <c:pt idx="67">
                  <c:v>0.0005332641081917045</c:v>
                </c:pt>
                <c:pt idx="68">
                  <c:v>0.0006480514663590005</c:v>
                </c:pt>
                <c:pt idx="69">
                  <c:v>0.0007852035341070966</c:v>
                </c:pt>
                <c:pt idx="70">
                  <c:v>0.0009486101205764034</c:v>
                </c:pt>
                <c:pt idx="71">
                  <c:v>0.0011427521569513637</c:v>
                </c:pt>
                <c:pt idx="72">
                  <c:v>0.0013727771209349458</c:v>
                </c:pt>
                <c:pt idx="73">
                  <c:v>0.0016445817517553886</c:v>
                </c:pt>
                <c:pt idx="74">
                  <c:v>0.0019649023555465416</c:v>
                </c:pt>
                <c:pt idx="75">
                  <c:v>0.002341412920502435</c:v>
                </c:pt>
                <c:pt idx="76">
                  <c:v>0.0027828311515018427</c:v>
                </c:pt>
                <c:pt idx="77">
                  <c:v>0.003299032388660013</c:v>
                </c:pt>
                <c:pt idx="78">
                  <c:v>0.0039011711863246924</c:v>
                </c:pt>
                <c:pt idx="79">
                  <c:v>0.0046018100903283815</c:v>
                </c:pt>
                <c:pt idx="80">
                  <c:v>0.005415054852952928</c:v>
                </c:pt>
                <c:pt idx="81">
                  <c:v>0.006356694957511944</c:v>
                </c:pt>
                <c:pt idx="82">
                  <c:v>0.00744434787780883</c:v>
                </c:pt>
                <c:pt idx="83">
                  <c:v>0.008697604962190984</c:v>
                </c:pt>
                <c:pt idx="84">
                  <c:v>0.010138176198521621</c:v>
                </c:pt>
                <c:pt idx="85">
                  <c:v>0.011790030377959159</c:v>
                </c:pt>
                <c:pt idx="86">
                  <c:v>0.013679526327952626</c:v>
                </c:pt>
                <c:pt idx="87">
                  <c:v>0.015835529929210616</c:v>
                </c:pt>
                <c:pt idx="88">
                  <c:v>0.01828951057557817</c:v>
                </c:pt>
                <c:pt idx="89">
                  <c:v>0.021075609597551396</c:v>
                </c:pt>
                <c:pt idx="90">
                  <c:v>0.024230671980302647</c:v>
                </c:pt>
                <c:pt idx="91">
                  <c:v>0.027794231512702473</c:v>
                </c:pt>
                <c:pt idx="92">
                  <c:v>0.03180843837202704</c:v>
                </c:pt>
                <c:pt idx="93">
                  <c:v>0.03631791717027283</c:v>
                </c:pt>
                <c:pt idx="94">
                  <c:v>0.0413695427785759</c:v>
                </c:pt>
                <c:pt idx="95">
                  <c:v>0.04701212094927308</c:v>
                </c:pt>
                <c:pt idx="96">
                  <c:v>0.05329596103903207</c:v>
                </c:pt>
                <c:pt idx="97">
                  <c:v>0.06027232918943927</c:v>
                </c:pt>
                <c:pt idx="98">
                  <c:v>0.06799277234135566</c:v>
                </c:pt>
                <c:pt idx="99">
                  <c:v>0.07650830663715502</c:v>
                </c:pt>
                <c:pt idx="100">
                  <c:v>0.08586846826141879</c:v>
                </c:pt>
                <c:pt idx="101">
                  <c:v>0.09612023068599322</c:v>
                </c:pt>
                <c:pt idx="102">
                  <c:v>0.10730679962339675</c:v>
                </c:pt>
                <c:pt idx="103">
                  <c:v>0.11946630562227498</c:v>
                </c:pt>
                <c:pt idx="104">
                  <c:v>0.13263042385758408</c:v>
                </c:pt>
                <c:pt idx="105">
                  <c:v>0.1468229607758894</c:v>
                </c:pt>
                <c:pt idx="106">
                  <c:v>0.1620584571449065</c:v>
                </c:pt>
                <c:pt idx="107">
                  <c:v>0.17834086582959388</c:v>
                </c:pt>
                <c:pt idx="108">
                  <c:v>0.19566236924210187</c:v>
                </c:pt>
                <c:pt idx="109">
                  <c:v>0.2140024048126226</c:v>
                </c:pt>
                <c:pt idx="110">
                  <c:v>0.23332696600862257</c:v>
                </c:pt>
                <c:pt idx="111">
                  <c:v>0.25358824063224555</c:v>
                </c:pt>
                <c:pt idx="112">
                  <c:v>0.2747246369830164</c:v>
                </c:pt>
                <c:pt idx="113">
                  <c:v>0.296661232144305</c:v>
                </c:pt>
                <c:pt idx="114">
                  <c:v>0.31931065590206803</c:v>
                </c:pt>
                <c:pt idx="115">
                  <c:v>0.34257440000349904</c:v>
                </c:pt>
                <c:pt idx="116">
                  <c:v>0.36634451749022917</c:v>
                </c:pt>
                <c:pt idx="117">
                  <c:v>0.3905056528917215</c:v>
                </c:pt>
                <c:pt idx="118">
                  <c:v>0.41493732338861566</c:v>
                </c:pt>
                <c:pt idx="119">
                  <c:v>0.43951635565911357</c:v>
                </c:pt>
                <c:pt idx="120">
                  <c:v>0.46411937449049184</c:v>
                </c:pt>
                <c:pt idx="121">
                  <c:v>0.4886252381328227</c:v>
                </c:pt>
                <c:pt idx="122">
                  <c:v>0.5129173217302814</c:v>
                </c:pt>
                <c:pt idx="123">
                  <c:v>0.5368855631298615</c:v>
                </c:pt>
                <c:pt idx="124">
                  <c:v>0.5604282034326993</c:v>
                </c:pt>
                <c:pt idx="125">
                  <c:v>0.5834531758981807</c:v>
                </c:pt>
                <c:pt idx="126">
                  <c:v>0.6058791191700874</c:v>
                </c:pt>
                <c:pt idx="127">
                  <c:v>0.627636012320775</c:v>
                </c:pt>
                <c:pt idx="128">
                  <c:v>0.6486654482887249</c:v>
                </c:pt>
                <c:pt idx="129">
                  <c:v>0.6689205777695815</c:v>
                </c:pt>
                <c:pt idx="130">
                  <c:v>0.6883657668828106</c:v>
                </c:pt>
                <c:pt idx="131">
                  <c:v>0.7069760188413547</c:v>
                </c:pt>
                <c:pt idx="132">
                  <c:v>0.7247362126780412</c:v>
                </c:pt>
                <c:pt idx="133">
                  <c:v>0.7416402114046708</c:v>
                </c:pt>
                <c:pt idx="134">
                  <c:v>0.7576898885456747</c:v>
                </c:pt>
                <c:pt idx="135">
                  <c:v>0.77289411660489</c:v>
                </c:pt>
                <c:pt idx="136">
                  <c:v>0.7872677544664461</c:v>
                </c:pt>
                <c:pt idx="137">
                  <c:v>0.8008306636779026</c:v>
                </c:pt>
                <c:pt idx="138">
                  <c:v>0.8136067765632263</c:v>
                </c:pt>
                <c:pt idx="139">
                  <c:v>0.8256232325685828</c:v>
                </c:pt>
              </c:numCache>
            </c:numRef>
          </c:yVal>
          <c:smooth val="1"/>
        </c:ser>
        <c:ser>
          <c:idx val="1"/>
          <c:order val="1"/>
          <c:tx>
            <c:v>alfa=6 ; P=3 bar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Data!$G$20:$G$159</c:f>
              <c:numCache>
                <c:ptCount val="140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  <c:pt idx="12">
                  <c:v>85</c:v>
                </c:pt>
                <c:pt idx="13">
                  <c:v>90</c:v>
                </c:pt>
                <c:pt idx="14">
                  <c:v>95</c:v>
                </c:pt>
                <c:pt idx="15">
                  <c:v>100</c:v>
                </c:pt>
                <c:pt idx="16">
                  <c:v>105</c:v>
                </c:pt>
                <c:pt idx="17">
                  <c:v>110</c:v>
                </c:pt>
                <c:pt idx="18">
                  <c:v>115</c:v>
                </c:pt>
                <c:pt idx="19">
                  <c:v>120</c:v>
                </c:pt>
                <c:pt idx="20">
                  <c:v>125</c:v>
                </c:pt>
                <c:pt idx="21">
                  <c:v>130</c:v>
                </c:pt>
                <c:pt idx="22">
                  <c:v>135</c:v>
                </c:pt>
                <c:pt idx="23">
                  <c:v>140</c:v>
                </c:pt>
                <c:pt idx="24">
                  <c:v>145</c:v>
                </c:pt>
                <c:pt idx="25">
                  <c:v>150</c:v>
                </c:pt>
                <c:pt idx="26">
                  <c:v>155</c:v>
                </c:pt>
                <c:pt idx="27">
                  <c:v>160</c:v>
                </c:pt>
                <c:pt idx="28">
                  <c:v>165</c:v>
                </c:pt>
                <c:pt idx="29">
                  <c:v>170</c:v>
                </c:pt>
                <c:pt idx="30">
                  <c:v>175</c:v>
                </c:pt>
                <c:pt idx="31">
                  <c:v>180</c:v>
                </c:pt>
                <c:pt idx="32">
                  <c:v>185</c:v>
                </c:pt>
                <c:pt idx="33">
                  <c:v>190</c:v>
                </c:pt>
                <c:pt idx="34">
                  <c:v>195</c:v>
                </c:pt>
                <c:pt idx="35">
                  <c:v>200</c:v>
                </c:pt>
                <c:pt idx="36">
                  <c:v>205</c:v>
                </c:pt>
                <c:pt idx="37">
                  <c:v>210</c:v>
                </c:pt>
                <c:pt idx="38">
                  <c:v>215</c:v>
                </c:pt>
                <c:pt idx="39">
                  <c:v>220</c:v>
                </c:pt>
                <c:pt idx="40">
                  <c:v>225</c:v>
                </c:pt>
                <c:pt idx="41">
                  <c:v>230</c:v>
                </c:pt>
                <c:pt idx="42">
                  <c:v>235</c:v>
                </c:pt>
                <c:pt idx="43">
                  <c:v>240</c:v>
                </c:pt>
                <c:pt idx="44">
                  <c:v>245</c:v>
                </c:pt>
                <c:pt idx="45">
                  <c:v>250</c:v>
                </c:pt>
                <c:pt idx="46">
                  <c:v>255</c:v>
                </c:pt>
                <c:pt idx="47">
                  <c:v>260</c:v>
                </c:pt>
                <c:pt idx="48">
                  <c:v>265</c:v>
                </c:pt>
                <c:pt idx="49">
                  <c:v>270</c:v>
                </c:pt>
                <c:pt idx="50">
                  <c:v>275</c:v>
                </c:pt>
                <c:pt idx="51">
                  <c:v>280</c:v>
                </c:pt>
                <c:pt idx="52">
                  <c:v>285</c:v>
                </c:pt>
                <c:pt idx="53">
                  <c:v>290</c:v>
                </c:pt>
                <c:pt idx="54">
                  <c:v>295</c:v>
                </c:pt>
                <c:pt idx="55">
                  <c:v>300</c:v>
                </c:pt>
                <c:pt idx="56">
                  <c:v>305</c:v>
                </c:pt>
                <c:pt idx="57">
                  <c:v>310</c:v>
                </c:pt>
                <c:pt idx="58">
                  <c:v>315</c:v>
                </c:pt>
                <c:pt idx="59">
                  <c:v>320</c:v>
                </c:pt>
                <c:pt idx="60">
                  <c:v>325</c:v>
                </c:pt>
                <c:pt idx="61">
                  <c:v>330</c:v>
                </c:pt>
                <c:pt idx="62">
                  <c:v>335</c:v>
                </c:pt>
                <c:pt idx="63">
                  <c:v>340</c:v>
                </c:pt>
                <c:pt idx="64">
                  <c:v>345</c:v>
                </c:pt>
                <c:pt idx="65">
                  <c:v>350</c:v>
                </c:pt>
                <c:pt idx="66">
                  <c:v>355</c:v>
                </c:pt>
                <c:pt idx="67">
                  <c:v>360</c:v>
                </c:pt>
                <c:pt idx="68">
                  <c:v>365</c:v>
                </c:pt>
                <c:pt idx="69">
                  <c:v>370</c:v>
                </c:pt>
                <c:pt idx="70">
                  <c:v>375</c:v>
                </c:pt>
                <c:pt idx="71">
                  <c:v>380</c:v>
                </c:pt>
                <c:pt idx="72">
                  <c:v>385</c:v>
                </c:pt>
                <c:pt idx="73">
                  <c:v>390</c:v>
                </c:pt>
                <c:pt idx="74">
                  <c:v>395</c:v>
                </c:pt>
                <c:pt idx="75">
                  <c:v>400</c:v>
                </c:pt>
                <c:pt idx="76">
                  <c:v>405</c:v>
                </c:pt>
                <c:pt idx="77">
                  <c:v>410</c:v>
                </c:pt>
                <c:pt idx="78">
                  <c:v>415</c:v>
                </c:pt>
                <c:pt idx="79">
                  <c:v>420</c:v>
                </c:pt>
                <c:pt idx="80">
                  <c:v>425</c:v>
                </c:pt>
                <c:pt idx="81">
                  <c:v>430</c:v>
                </c:pt>
                <c:pt idx="82">
                  <c:v>435</c:v>
                </c:pt>
                <c:pt idx="83">
                  <c:v>440</c:v>
                </c:pt>
                <c:pt idx="84">
                  <c:v>445</c:v>
                </c:pt>
                <c:pt idx="85">
                  <c:v>450</c:v>
                </c:pt>
                <c:pt idx="86">
                  <c:v>455</c:v>
                </c:pt>
                <c:pt idx="87">
                  <c:v>460</c:v>
                </c:pt>
                <c:pt idx="88">
                  <c:v>465</c:v>
                </c:pt>
                <c:pt idx="89">
                  <c:v>470</c:v>
                </c:pt>
                <c:pt idx="90">
                  <c:v>475</c:v>
                </c:pt>
                <c:pt idx="91">
                  <c:v>480</c:v>
                </c:pt>
                <c:pt idx="92">
                  <c:v>485</c:v>
                </c:pt>
                <c:pt idx="93">
                  <c:v>490</c:v>
                </c:pt>
                <c:pt idx="94">
                  <c:v>495</c:v>
                </c:pt>
                <c:pt idx="95">
                  <c:v>500</c:v>
                </c:pt>
                <c:pt idx="96">
                  <c:v>505</c:v>
                </c:pt>
                <c:pt idx="97">
                  <c:v>510</c:v>
                </c:pt>
                <c:pt idx="98">
                  <c:v>515</c:v>
                </c:pt>
                <c:pt idx="99">
                  <c:v>520</c:v>
                </c:pt>
                <c:pt idx="100">
                  <c:v>525</c:v>
                </c:pt>
                <c:pt idx="101">
                  <c:v>530</c:v>
                </c:pt>
                <c:pt idx="102">
                  <c:v>535</c:v>
                </c:pt>
                <c:pt idx="103">
                  <c:v>540</c:v>
                </c:pt>
                <c:pt idx="104">
                  <c:v>545</c:v>
                </c:pt>
                <c:pt idx="105">
                  <c:v>550</c:v>
                </c:pt>
                <c:pt idx="106">
                  <c:v>555</c:v>
                </c:pt>
                <c:pt idx="107">
                  <c:v>560</c:v>
                </c:pt>
                <c:pt idx="108">
                  <c:v>565</c:v>
                </c:pt>
                <c:pt idx="109">
                  <c:v>570</c:v>
                </c:pt>
                <c:pt idx="110">
                  <c:v>575</c:v>
                </c:pt>
                <c:pt idx="111">
                  <c:v>580</c:v>
                </c:pt>
                <c:pt idx="112">
                  <c:v>585</c:v>
                </c:pt>
                <c:pt idx="113">
                  <c:v>590</c:v>
                </c:pt>
                <c:pt idx="114">
                  <c:v>595</c:v>
                </c:pt>
                <c:pt idx="115">
                  <c:v>600</c:v>
                </c:pt>
                <c:pt idx="116">
                  <c:v>605</c:v>
                </c:pt>
                <c:pt idx="117">
                  <c:v>610</c:v>
                </c:pt>
                <c:pt idx="118">
                  <c:v>615</c:v>
                </c:pt>
                <c:pt idx="119">
                  <c:v>620</c:v>
                </c:pt>
                <c:pt idx="120">
                  <c:v>625</c:v>
                </c:pt>
                <c:pt idx="121">
                  <c:v>630</c:v>
                </c:pt>
                <c:pt idx="122">
                  <c:v>635</c:v>
                </c:pt>
                <c:pt idx="123">
                  <c:v>640</c:v>
                </c:pt>
                <c:pt idx="124">
                  <c:v>645</c:v>
                </c:pt>
                <c:pt idx="125">
                  <c:v>650</c:v>
                </c:pt>
                <c:pt idx="126">
                  <c:v>655</c:v>
                </c:pt>
                <c:pt idx="127">
                  <c:v>660</c:v>
                </c:pt>
                <c:pt idx="128">
                  <c:v>665</c:v>
                </c:pt>
                <c:pt idx="129">
                  <c:v>670</c:v>
                </c:pt>
                <c:pt idx="130">
                  <c:v>675</c:v>
                </c:pt>
                <c:pt idx="131">
                  <c:v>680</c:v>
                </c:pt>
                <c:pt idx="132">
                  <c:v>685</c:v>
                </c:pt>
                <c:pt idx="133">
                  <c:v>690</c:v>
                </c:pt>
                <c:pt idx="134">
                  <c:v>695</c:v>
                </c:pt>
                <c:pt idx="135">
                  <c:v>700</c:v>
                </c:pt>
                <c:pt idx="136">
                  <c:v>705</c:v>
                </c:pt>
                <c:pt idx="137">
                  <c:v>710</c:v>
                </c:pt>
                <c:pt idx="138">
                  <c:v>715</c:v>
                </c:pt>
                <c:pt idx="139">
                  <c:v>720</c:v>
                </c:pt>
              </c:numCache>
            </c:numRef>
          </c:xVal>
          <c:yVal>
            <c:numRef>
              <c:f>Data!$K$20:$K$159</c:f>
              <c:numCache>
                <c:ptCount val="140"/>
                <c:pt idx="0">
                  <c:v>2.4754385090229015E-16</c:v>
                </c:pt>
                <c:pt idx="1">
                  <c:v>5.711495594684075E-16</c:v>
                </c:pt>
                <c:pt idx="2">
                  <c:v>1.28334231863561E-15</c:v>
                </c:pt>
                <c:pt idx="3">
                  <c:v>2.811748464386336E-15</c:v>
                </c:pt>
                <c:pt idx="4">
                  <c:v>6.014004512275502E-15</c:v>
                </c:pt>
                <c:pt idx="5">
                  <c:v>1.2571433352028106E-14</c:v>
                </c:pt>
                <c:pt idx="6">
                  <c:v>2.5709334313606543E-14</c:v>
                </c:pt>
                <c:pt idx="7">
                  <c:v>5.1488003746783673E-14</c:v>
                </c:pt>
                <c:pt idx="8">
                  <c:v>1.0107171626662322E-13</c:v>
                </c:pt>
                <c:pt idx="9">
                  <c:v>1.946424502996652E-13</c:v>
                </c:pt>
                <c:pt idx="10">
                  <c:v>3.68030876212359E-13</c:v>
                </c:pt>
                <c:pt idx="11">
                  <c:v>6.83760699354648E-13</c:v>
                </c:pt>
                <c:pt idx="12">
                  <c:v>1.2491454167476681E-12</c:v>
                </c:pt>
                <c:pt idx="13">
                  <c:v>2.245480583862085E-12</c:v>
                </c:pt>
                <c:pt idx="14">
                  <c:v>3.974434510365895E-12</c:v>
                </c:pt>
                <c:pt idx="15">
                  <c:v>6.9307196877630455E-12</c:v>
                </c:pt>
                <c:pt idx="16">
                  <c:v>1.1914378636832727E-11</c:v>
                </c:pt>
                <c:pt idx="17">
                  <c:v>2.0202005955602525E-11</c:v>
                </c:pt>
                <c:pt idx="18">
                  <c:v>3.3804558136888636E-11</c:v>
                </c:pt>
                <c:pt idx="19">
                  <c:v>5.5850852241416313E-11</c:v>
                </c:pt>
                <c:pt idx="20">
                  <c:v>9.115141261252872E-11</c:v>
                </c:pt>
                <c:pt idx="21">
                  <c:v>1.4701823411171565E-10</c:v>
                </c:pt>
                <c:pt idx="22">
                  <c:v>2.3444383531177625E-10</c:v>
                </c:pt>
                <c:pt idx="23">
                  <c:v>3.697795751641175E-10</c:v>
                </c:pt>
                <c:pt idx="24">
                  <c:v>5.77100914115039E-10</c:v>
                </c:pt>
                <c:pt idx="25">
                  <c:v>8.915089025049815E-10</c:v>
                </c:pt>
                <c:pt idx="26">
                  <c:v>1.3636960025068173E-09</c:v>
                </c:pt>
                <c:pt idx="27">
                  <c:v>2.0662043299660383E-09</c:v>
                </c:pt>
                <c:pt idx="28">
                  <c:v>3.1019301514624846E-09</c:v>
                </c:pt>
                <c:pt idx="29">
                  <c:v>4.6155853478936424E-09</c:v>
                </c:pt>
                <c:pt idx="30">
                  <c:v>6.809020730324766E-09</c:v>
                </c:pt>
                <c:pt idx="31">
                  <c:v>9.961554615293233E-09</c:v>
                </c:pt>
                <c:pt idx="32">
                  <c:v>1.445674091930519E-08</c:v>
                </c:pt>
                <c:pt idx="33">
                  <c:v>2.0817363186807935E-08</c:v>
                </c:pt>
                <c:pt idx="34">
                  <c:v>2.9750864421977692E-08</c:v>
                </c:pt>
                <c:pt idx="35">
                  <c:v>4.220792841082574E-08</c:v>
                </c:pt>
                <c:pt idx="36">
                  <c:v>5.945752853119415E-08</c:v>
                </c:pt>
                <c:pt idx="37">
                  <c:v>8.318246806687958E-08</c:v>
                </c:pt>
                <c:pt idx="38">
                  <c:v>1.1560026604369226E-07</c:v>
                </c:pt>
                <c:pt idx="39">
                  <c:v>1.5961520989348691E-07</c:v>
                </c:pt>
                <c:pt idx="40">
                  <c:v>2.1900851710510312E-07</c:v>
                </c:pt>
                <c:pt idx="41">
                  <c:v>2.9867483961521087E-07</c:v>
                </c:pt>
                <c:pt idx="42">
                  <c:v>4.0491482500449803E-07</c:v>
                </c:pt>
                <c:pt idx="43">
                  <c:v>5.457951362518744E-07</c:v>
                </c:pt>
                <c:pt idx="44">
                  <c:v>7.315892460529391E-07</c:v>
                </c:pt>
                <c:pt idx="45">
                  <c:v>9.753144820855857E-07</c:v>
                </c:pt>
                <c:pt idx="46">
                  <c:v>1.2933832258353774E-06</c:v>
                </c:pt>
                <c:pt idx="47">
                  <c:v>1.7063888793601432E-06</c:v>
                </c:pt>
                <c:pt idx="48">
                  <c:v>2.2400502310717762E-06</c:v>
                </c:pt>
                <c:pt idx="49">
                  <c:v>2.9263411920799055E-06</c:v>
                </c:pt>
                <c:pt idx="50">
                  <c:v>3.8048365568544674E-06</c:v>
                </c:pt>
                <c:pt idx="51">
                  <c:v>4.924308482715967E-06</c:v>
                </c:pt>
                <c:pt idx="52">
                  <c:v>6.344612797194855E-06</c:v>
                </c:pt>
                <c:pt idx="53">
                  <c:v>8.138909043907576E-06</c:v>
                </c:pt>
                <c:pt idx="54">
                  <c:v>1.0396263377161487E-05</c:v>
                </c:pt>
                <c:pt idx="55">
                  <c:v>1.3224689020999101E-05</c:v>
                </c:pt>
                <c:pt idx="56">
                  <c:v>1.6754685024302378E-05</c:v>
                </c:pt>
                <c:pt idx="57">
                  <c:v>2.1143340470211612E-05</c:v>
                </c:pt>
                <c:pt idx="58">
                  <c:v>2.657907813082866E-05</c:v>
                </c:pt>
                <c:pt idx="59">
                  <c:v>3.3287118786452817E-05</c:v>
                </c:pt>
                <c:pt idx="60">
                  <c:v>4.153575503491553E-05</c:v>
                </c:pt>
                <c:pt idx="61">
                  <c:v>5.164353137512727E-05</c:v>
                </c:pt>
                <c:pt idx="62">
                  <c:v>6.398743562395544E-05</c:v>
                </c:pt>
                <c:pt idx="63">
                  <c:v>7.901221526940268E-05</c:v>
                </c:pt>
                <c:pt idx="64">
                  <c:v>9.724094111394045E-05</c:v>
                </c:pt>
                <c:pt idx="65">
                  <c:v>0.00011928694944080744</c:v>
                </c:pt>
                <c:pt idx="66">
                  <c:v>0.0001458673028437742</c:v>
                </c:pt>
                <c:pt idx="67">
                  <c:v>0.000177817918673116</c:v>
                </c:pt>
                <c:pt idx="68">
                  <c:v>0.00021611052261371713</c:v>
                </c:pt>
                <c:pt idx="69">
                  <c:v>0.00026187159303592153</c:v>
                </c:pt>
                <c:pt idx="70">
                  <c:v>0.00031640346921418914</c:v>
                </c:pt>
                <c:pt idx="71">
                  <c:v>0.0003812078030098788</c:v>
                </c:pt>
                <c:pt idx="72">
                  <c:v>0.0004580115388193923</c:v>
                </c:pt>
                <c:pt idx="73">
                  <c:v>0.0005487956100823193</c:v>
                </c:pt>
                <c:pt idx="74">
                  <c:v>0.0006558265419268887</c:v>
                </c:pt>
                <c:pt idx="75">
                  <c:v>0.0007816911480033299</c:v>
                </c:pt>
                <c:pt idx="76">
                  <c:v>0.000929334504506819</c:v>
                </c:pt>
                <c:pt idx="77">
                  <c:v>0.0011021013749744227</c:v>
                </c:pt>
                <c:pt idx="78">
                  <c:v>0.0013037812446581847</c:v>
                </c:pt>
                <c:pt idx="79">
                  <c:v>0.0015386571019610337</c:v>
                </c:pt>
                <c:pt idx="80">
                  <c:v>0.0018115580752153767</c:v>
                </c:pt>
                <c:pt idx="81">
                  <c:v>0.002127915994418467</c:v>
                </c:pt>
                <c:pt idx="82">
                  <c:v>0.0024938258976220018</c:v>
                </c:pt>
                <c:pt idx="83">
                  <c:v>0.0029161104384769912</c:v>
                </c:pt>
                <c:pt idx="84">
                  <c:v>0.0034023880726916722</c:v>
                </c:pt>
                <c:pt idx="85">
                  <c:v>0.0039611448043697295</c:v>
                </c:pt>
                <c:pt idx="86">
                  <c:v>0.004601809155651507</c:v>
                </c:pt>
                <c:pt idx="87">
                  <c:v>0.005334829881911711</c:v>
                </c:pt>
                <c:pt idx="88">
                  <c:v>0.006171755787017079</c:v>
                </c:pt>
                <c:pt idx="89">
                  <c:v>0.007125316795883071</c:v>
                </c:pt>
                <c:pt idx="90">
                  <c:v>0.008209505212043286</c:v>
                </c:pt>
                <c:pt idx="91">
                  <c:v>0.009439655823812338</c:v>
                </c:pt>
                <c:pt idx="92">
                  <c:v>0.010832523222227533</c:v>
                </c:pt>
                <c:pt idx="93">
                  <c:v>0.0124063543566987</c:v>
                </c:pt>
                <c:pt idx="94">
                  <c:v>0.014180953981100057</c:v>
                </c:pt>
                <c:pt idx="95">
                  <c:v>0.01617774023689285</c:v>
                </c:pt>
                <c:pt idx="96">
                  <c:v>0.01841978718650346</c:v>
                </c:pt>
                <c:pt idx="97">
                  <c:v>0.020931850658779866</c:v>
                </c:pt>
                <c:pt idx="98">
                  <c:v>0.02374037331240464</c:v>
                </c:pt>
                <c:pt idx="99">
                  <c:v>0.026873464381240064</c:v>
                </c:pt>
                <c:pt idx="100">
                  <c:v>0.030360849162259045</c:v>
                </c:pt>
                <c:pt idx="101">
                  <c:v>0.03423378297308234</c:v>
                </c:pt>
                <c:pt idx="102">
                  <c:v>0.0385249240803285</c:v>
                </c:pt>
                <c:pt idx="103">
                  <c:v>0.043268160027098934</c:v>
                </c:pt>
                <c:pt idx="104">
                  <c:v>0.04849838191945051</c:v>
                </c:pt>
                <c:pt idx="105">
                  <c:v>0.054251201624022256</c:v>
                </c:pt>
                <c:pt idx="106">
                  <c:v>0.06056260754079087</c:v>
                </c:pt>
                <c:pt idx="107">
                  <c:v>0.06746855570348587</c:v>
                </c:pt>
                <c:pt idx="108">
                  <c:v>0.07500449447602395</c:v>
                </c:pt>
                <c:pt idx="109">
                  <c:v>0.08320482309356153</c:v>
                </c:pt>
                <c:pt idx="110">
                  <c:v>0.09210228675721965</c:v>
                </c:pt>
                <c:pt idx="111">
                  <c:v>0.10172731391786564</c:v>
                </c:pt>
                <c:pt idx="112">
                  <c:v>0.1121073047231459</c:v>
                </c:pt>
                <c:pt idx="113">
                  <c:v>0.12326588325286998</c:v>
                </c:pt>
                <c:pt idx="114">
                  <c:v>0.13522212997781696</c:v>
                </c:pt>
                <c:pt idx="115">
                  <c:v>0.14798981463885655</c:v>
                </c:pt>
                <c:pt idx="116">
                  <c:v>0.16157665319943074</c:v>
                </c:pt>
                <c:pt idx="117">
                  <c:v>0.1759836153782634</c:v>
                </c:pt>
                <c:pt idx="118">
                  <c:v>0.19120431120368617</c:v>
                </c:pt>
                <c:pt idx="119">
                  <c:v>0.20722448573560157</c:v>
                </c:pt>
                <c:pt idx="120">
                  <c:v>0.22402165030464305</c:v>
                </c:pt>
                <c:pt idx="121">
                  <c:v>0.24156487612501512</c:v>
                </c:pt>
                <c:pt idx="122">
                  <c:v>0.2598147718635822</c:v>
                </c:pt>
                <c:pt idx="123">
                  <c:v>0.2787236607492845</c:v>
                </c:pt>
                <c:pt idx="124">
                  <c:v>0.2982359652983455</c:v>
                </c:pt>
                <c:pt idx="125">
                  <c:v>0.31828879908560176</c:v>
                </c:pt>
                <c:pt idx="126">
                  <c:v>0.3388127557247726</c:v>
                </c:pt>
                <c:pt idx="127">
                  <c:v>0.35973287594693887</c:v>
                </c:pt>
                <c:pt idx="128">
                  <c:v>0.3809697650499657</c:v>
                </c:pt>
                <c:pt idx="129">
                  <c:v>0.4024408256760578</c:v>
                </c:pt>
                <c:pt idx="130">
                  <c:v>0.4240615654166349</c:v>
                </c:pt>
                <c:pt idx="131">
                  <c:v>0.445746935551955</c:v>
                </c:pt>
                <c:pt idx="132">
                  <c:v>0.46741265652400843</c:v>
                </c:pt>
                <c:pt idx="133">
                  <c:v>0.48897648751812967</c:v>
                </c:pt>
                <c:pt idx="134">
                  <c:v>0.5103594015856913</c:v>
                </c:pt>
                <c:pt idx="135">
                  <c:v>0.5314866336908037</c:v>
                </c:pt>
                <c:pt idx="136">
                  <c:v>0.5522885763903488</c:v>
                </c:pt>
                <c:pt idx="137">
                  <c:v>0.572701505968914</c:v>
                </c:pt>
                <c:pt idx="138">
                  <c:v>0.5926681301495765</c:v>
                </c:pt>
                <c:pt idx="139">
                  <c:v>0.6121379564373465</c:v>
                </c:pt>
              </c:numCache>
            </c:numRef>
          </c:yVal>
          <c:smooth val="1"/>
        </c:ser>
        <c:ser>
          <c:idx val="2"/>
          <c:order val="2"/>
          <c:tx>
            <c:v>alfa=6 ; P=5 bar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Data!$G$20:$G$159</c:f>
              <c:numCache>
                <c:ptCount val="140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  <c:pt idx="12">
                  <c:v>85</c:v>
                </c:pt>
                <c:pt idx="13">
                  <c:v>90</c:v>
                </c:pt>
                <c:pt idx="14">
                  <c:v>95</c:v>
                </c:pt>
                <c:pt idx="15">
                  <c:v>100</c:v>
                </c:pt>
                <c:pt idx="16">
                  <c:v>105</c:v>
                </c:pt>
                <c:pt idx="17">
                  <c:v>110</c:v>
                </c:pt>
                <c:pt idx="18">
                  <c:v>115</c:v>
                </c:pt>
                <c:pt idx="19">
                  <c:v>120</c:v>
                </c:pt>
                <c:pt idx="20">
                  <c:v>125</c:v>
                </c:pt>
                <c:pt idx="21">
                  <c:v>130</c:v>
                </c:pt>
                <c:pt idx="22">
                  <c:v>135</c:v>
                </c:pt>
                <c:pt idx="23">
                  <c:v>140</c:v>
                </c:pt>
                <c:pt idx="24">
                  <c:v>145</c:v>
                </c:pt>
                <c:pt idx="25">
                  <c:v>150</c:v>
                </c:pt>
                <c:pt idx="26">
                  <c:v>155</c:v>
                </c:pt>
                <c:pt idx="27">
                  <c:v>160</c:v>
                </c:pt>
                <c:pt idx="28">
                  <c:v>165</c:v>
                </c:pt>
                <c:pt idx="29">
                  <c:v>170</c:v>
                </c:pt>
                <c:pt idx="30">
                  <c:v>175</c:v>
                </c:pt>
                <c:pt idx="31">
                  <c:v>180</c:v>
                </c:pt>
                <c:pt idx="32">
                  <c:v>185</c:v>
                </c:pt>
                <c:pt idx="33">
                  <c:v>190</c:v>
                </c:pt>
                <c:pt idx="34">
                  <c:v>195</c:v>
                </c:pt>
                <c:pt idx="35">
                  <c:v>200</c:v>
                </c:pt>
                <c:pt idx="36">
                  <c:v>205</c:v>
                </c:pt>
                <c:pt idx="37">
                  <c:v>210</c:v>
                </c:pt>
                <c:pt idx="38">
                  <c:v>215</c:v>
                </c:pt>
                <c:pt idx="39">
                  <c:v>220</c:v>
                </c:pt>
                <c:pt idx="40">
                  <c:v>225</c:v>
                </c:pt>
                <c:pt idx="41">
                  <c:v>230</c:v>
                </c:pt>
                <c:pt idx="42">
                  <c:v>235</c:v>
                </c:pt>
                <c:pt idx="43">
                  <c:v>240</c:v>
                </c:pt>
                <c:pt idx="44">
                  <c:v>245</c:v>
                </c:pt>
                <c:pt idx="45">
                  <c:v>250</c:v>
                </c:pt>
                <c:pt idx="46">
                  <c:v>255</c:v>
                </c:pt>
                <c:pt idx="47">
                  <c:v>260</c:v>
                </c:pt>
                <c:pt idx="48">
                  <c:v>265</c:v>
                </c:pt>
                <c:pt idx="49">
                  <c:v>270</c:v>
                </c:pt>
                <c:pt idx="50">
                  <c:v>275</c:v>
                </c:pt>
                <c:pt idx="51">
                  <c:v>280</c:v>
                </c:pt>
                <c:pt idx="52">
                  <c:v>285</c:v>
                </c:pt>
                <c:pt idx="53">
                  <c:v>290</c:v>
                </c:pt>
                <c:pt idx="54">
                  <c:v>295</c:v>
                </c:pt>
                <c:pt idx="55">
                  <c:v>300</c:v>
                </c:pt>
                <c:pt idx="56">
                  <c:v>305</c:v>
                </c:pt>
                <c:pt idx="57">
                  <c:v>310</c:v>
                </c:pt>
                <c:pt idx="58">
                  <c:v>315</c:v>
                </c:pt>
                <c:pt idx="59">
                  <c:v>320</c:v>
                </c:pt>
                <c:pt idx="60">
                  <c:v>325</c:v>
                </c:pt>
                <c:pt idx="61">
                  <c:v>330</c:v>
                </c:pt>
                <c:pt idx="62">
                  <c:v>335</c:v>
                </c:pt>
                <c:pt idx="63">
                  <c:v>340</c:v>
                </c:pt>
                <c:pt idx="64">
                  <c:v>345</c:v>
                </c:pt>
                <c:pt idx="65">
                  <c:v>350</c:v>
                </c:pt>
                <c:pt idx="66">
                  <c:v>355</c:v>
                </c:pt>
                <c:pt idx="67">
                  <c:v>360</c:v>
                </c:pt>
                <c:pt idx="68">
                  <c:v>365</c:v>
                </c:pt>
                <c:pt idx="69">
                  <c:v>370</c:v>
                </c:pt>
                <c:pt idx="70">
                  <c:v>375</c:v>
                </c:pt>
                <c:pt idx="71">
                  <c:v>380</c:v>
                </c:pt>
                <c:pt idx="72">
                  <c:v>385</c:v>
                </c:pt>
                <c:pt idx="73">
                  <c:v>390</c:v>
                </c:pt>
                <c:pt idx="74">
                  <c:v>395</c:v>
                </c:pt>
                <c:pt idx="75">
                  <c:v>400</c:v>
                </c:pt>
                <c:pt idx="76">
                  <c:v>405</c:v>
                </c:pt>
                <c:pt idx="77">
                  <c:v>410</c:v>
                </c:pt>
                <c:pt idx="78">
                  <c:v>415</c:v>
                </c:pt>
                <c:pt idx="79">
                  <c:v>420</c:v>
                </c:pt>
                <c:pt idx="80">
                  <c:v>425</c:v>
                </c:pt>
                <c:pt idx="81">
                  <c:v>430</c:v>
                </c:pt>
                <c:pt idx="82">
                  <c:v>435</c:v>
                </c:pt>
                <c:pt idx="83">
                  <c:v>440</c:v>
                </c:pt>
                <c:pt idx="84">
                  <c:v>445</c:v>
                </c:pt>
                <c:pt idx="85">
                  <c:v>450</c:v>
                </c:pt>
                <c:pt idx="86">
                  <c:v>455</c:v>
                </c:pt>
                <c:pt idx="87">
                  <c:v>460</c:v>
                </c:pt>
                <c:pt idx="88">
                  <c:v>465</c:v>
                </c:pt>
                <c:pt idx="89">
                  <c:v>470</c:v>
                </c:pt>
                <c:pt idx="90">
                  <c:v>475</c:v>
                </c:pt>
                <c:pt idx="91">
                  <c:v>480</c:v>
                </c:pt>
                <c:pt idx="92">
                  <c:v>485</c:v>
                </c:pt>
                <c:pt idx="93">
                  <c:v>490</c:v>
                </c:pt>
                <c:pt idx="94">
                  <c:v>495</c:v>
                </c:pt>
                <c:pt idx="95">
                  <c:v>500</c:v>
                </c:pt>
                <c:pt idx="96">
                  <c:v>505</c:v>
                </c:pt>
                <c:pt idx="97">
                  <c:v>510</c:v>
                </c:pt>
                <c:pt idx="98">
                  <c:v>515</c:v>
                </c:pt>
                <c:pt idx="99">
                  <c:v>520</c:v>
                </c:pt>
                <c:pt idx="100">
                  <c:v>525</c:v>
                </c:pt>
                <c:pt idx="101">
                  <c:v>530</c:v>
                </c:pt>
                <c:pt idx="102">
                  <c:v>535</c:v>
                </c:pt>
                <c:pt idx="103">
                  <c:v>540</c:v>
                </c:pt>
                <c:pt idx="104">
                  <c:v>545</c:v>
                </c:pt>
                <c:pt idx="105">
                  <c:v>550</c:v>
                </c:pt>
                <c:pt idx="106">
                  <c:v>555</c:v>
                </c:pt>
                <c:pt idx="107">
                  <c:v>560</c:v>
                </c:pt>
                <c:pt idx="108">
                  <c:v>565</c:v>
                </c:pt>
                <c:pt idx="109">
                  <c:v>570</c:v>
                </c:pt>
                <c:pt idx="110">
                  <c:v>575</c:v>
                </c:pt>
                <c:pt idx="111">
                  <c:v>580</c:v>
                </c:pt>
                <c:pt idx="112">
                  <c:v>585</c:v>
                </c:pt>
                <c:pt idx="113">
                  <c:v>590</c:v>
                </c:pt>
                <c:pt idx="114">
                  <c:v>595</c:v>
                </c:pt>
                <c:pt idx="115">
                  <c:v>600</c:v>
                </c:pt>
                <c:pt idx="116">
                  <c:v>605</c:v>
                </c:pt>
                <c:pt idx="117">
                  <c:v>610</c:v>
                </c:pt>
                <c:pt idx="118">
                  <c:v>615</c:v>
                </c:pt>
                <c:pt idx="119">
                  <c:v>620</c:v>
                </c:pt>
                <c:pt idx="120">
                  <c:v>625</c:v>
                </c:pt>
                <c:pt idx="121">
                  <c:v>630</c:v>
                </c:pt>
                <c:pt idx="122">
                  <c:v>635</c:v>
                </c:pt>
                <c:pt idx="123">
                  <c:v>640</c:v>
                </c:pt>
                <c:pt idx="124">
                  <c:v>645</c:v>
                </c:pt>
                <c:pt idx="125">
                  <c:v>650</c:v>
                </c:pt>
                <c:pt idx="126">
                  <c:v>655</c:v>
                </c:pt>
                <c:pt idx="127">
                  <c:v>660</c:v>
                </c:pt>
                <c:pt idx="128">
                  <c:v>665</c:v>
                </c:pt>
                <c:pt idx="129">
                  <c:v>670</c:v>
                </c:pt>
                <c:pt idx="130">
                  <c:v>675</c:v>
                </c:pt>
                <c:pt idx="131">
                  <c:v>680</c:v>
                </c:pt>
                <c:pt idx="132">
                  <c:v>685</c:v>
                </c:pt>
                <c:pt idx="133">
                  <c:v>690</c:v>
                </c:pt>
                <c:pt idx="134">
                  <c:v>695</c:v>
                </c:pt>
                <c:pt idx="135">
                  <c:v>700</c:v>
                </c:pt>
                <c:pt idx="136">
                  <c:v>705</c:v>
                </c:pt>
                <c:pt idx="137">
                  <c:v>710</c:v>
                </c:pt>
                <c:pt idx="138">
                  <c:v>715</c:v>
                </c:pt>
                <c:pt idx="139">
                  <c:v>720</c:v>
                </c:pt>
              </c:numCache>
            </c:numRef>
          </c:xVal>
          <c:yVal>
            <c:numRef>
              <c:f>Data!$L$20:$L$159</c:f>
              <c:numCache>
                <c:ptCount val="140"/>
                <c:pt idx="0">
                  <c:v>1.485263105413741E-16</c:v>
                </c:pt>
                <c:pt idx="1">
                  <c:v>3.4268973568104458E-16</c:v>
                </c:pt>
                <c:pt idx="2">
                  <c:v>7.700053911813665E-16</c:v>
                </c:pt>
                <c:pt idx="3">
                  <c:v>1.6870490786318032E-15</c:v>
                </c:pt>
                <c:pt idx="4">
                  <c:v>3.60840270736531E-15</c:v>
                </c:pt>
                <c:pt idx="5">
                  <c:v>7.542860011216901E-15</c:v>
                </c:pt>
                <c:pt idx="6">
                  <c:v>1.5425600588164083E-14</c:v>
                </c:pt>
                <c:pt idx="7">
                  <c:v>3.0892802248070844E-14</c:v>
                </c:pt>
                <c:pt idx="8">
                  <c:v>6.064302975997638E-14</c:v>
                </c:pt>
                <c:pt idx="9">
                  <c:v>1.167854701798082E-13</c:v>
                </c:pt>
                <c:pt idx="10">
                  <c:v>2.2081852572744791E-13</c:v>
                </c:pt>
                <c:pt idx="11">
                  <c:v>4.1025641961290095E-13</c:v>
                </c:pt>
                <c:pt idx="12">
                  <c:v>7.494872500489754E-13</c:v>
                </c:pt>
                <c:pt idx="13">
                  <c:v>1.3472883503184612E-12</c:v>
                </c:pt>
                <c:pt idx="14">
                  <c:v>2.384660706223328E-12</c:v>
                </c:pt>
                <c:pt idx="15">
                  <c:v>4.1584318126693555E-12</c:v>
                </c:pt>
                <c:pt idx="16">
                  <c:v>7.148627182133705E-12</c:v>
                </c:pt>
                <c:pt idx="17">
                  <c:v>1.2121203573459463E-11</c:v>
                </c:pt>
                <c:pt idx="18">
                  <c:v>2.028273488240744E-11</c:v>
                </c:pt>
                <c:pt idx="19">
                  <c:v>3.3510511345598425E-11</c:v>
                </c:pt>
                <c:pt idx="20">
                  <c:v>5.469084756951129E-11</c:v>
                </c:pt>
                <c:pt idx="21">
                  <c:v>8.821094047221685E-11</c:v>
                </c:pt>
                <c:pt idx="22">
                  <c:v>1.4066630120025709E-10</c:v>
                </c:pt>
                <c:pt idx="23">
                  <c:v>2.2186774513128738E-10</c:v>
                </c:pt>
                <c:pt idx="24">
                  <c:v>3.462605485489543E-10</c:v>
                </c:pt>
                <c:pt idx="25">
                  <c:v>5.34905341693738E-10</c:v>
                </c:pt>
                <c:pt idx="26">
                  <c:v>8.182176019504104E-10</c:v>
                </c:pt>
                <c:pt idx="27">
                  <c:v>1.239722599004231E-09</c:v>
                </c:pt>
                <c:pt idx="28">
                  <c:v>1.8611580931867638E-09</c:v>
                </c:pt>
                <c:pt idx="29">
                  <c:v>2.7693512138490562E-09</c:v>
                </c:pt>
                <c:pt idx="30">
                  <c:v>4.085412449321923E-09</c:v>
                </c:pt>
                <c:pt idx="31">
                  <c:v>5.9769327929917565E-09</c:v>
                </c:pt>
                <c:pt idx="32">
                  <c:v>8.67404460174248E-09</c:v>
                </c:pt>
                <c:pt idx="33">
                  <c:v>1.2490418016091789E-08</c:v>
                </c:pt>
                <c:pt idx="34">
                  <c:v>1.7850518865613962E-08</c:v>
                </c:pt>
                <c:pt idx="35">
                  <c:v>2.5324757474057664E-08</c:v>
                </c:pt>
                <c:pt idx="36">
                  <c:v>3.567451796716396E-08</c:v>
                </c:pt>
                <c:pt idx="37">
                  <c:v>4.990948250076532E-08</c:v>
                </c:pt>
                <c:pt idx="38">
                  <c:v>6.936016283343666E-08</c:v>
                </c:pt>
                <c:pt idx="39">
                  <c:v>9.57691320505762E-08</c:v>
                </c:pt>
                <c:pt idx="40">
                  <c:v>1.314051217745982E-07</c:v>
                </c:pt>
                <c:pt idx="41">
                  <c:v>1.7920492517872743E-07</c:v>
                </c:pt>
                <c:pt idx="42">
                  <c:v>2.4294893435214896E-07</c:v>
                </c:pt>
                <c:pt idx="43">
                  <c:v>3.2747715324529964E-07</c:v>
                </c:pt>
                <c:pt idx="44">
                  <c:v>4.3895367608527906E-07</c:v>
                </c:pt>
                <c:pt idx="45">
                  <c:v>5.851889175486418E-07</c:v>
                </c:pt>
                <c:pt idx="46">
                  <c:v>7.760303369830746E-07</c:v>
                </c:pt>
                <c:pt idx="47">
                  <c:v>1.0238340264396847E-06</c:v>
                </c:pt>
                <c:pt idx="48">
                  <c:v>1.3440313429221537E-06</c:v>
                </c:pt>
                <c:pt idx="49">
                  <c:v>1.7558067704838142E-06</c:v>
                </c:pt>
                <c:pt idx="50">
                  <c:v>2.282905408545462E-06</c:v>
                </c:pt>
                <c:pt idx="51">
                  <c:v>2.954590909356411E-06</c:v>
                </c:pt>
                <c:pt idx="52">
                  <c:v>3.8067773393282026E-06</c:v>
                </c:pt>
                <c:pt idx="53">
                  <c:v>4.8833613244380046E-06</c:v>
                </c:pt>
                <c:pt idx="54">
                  <c:v>6.237783966154893E-06</c:v>
                </c:pt>
                <c:pt idx="55">
                  <c:v>7.934855386997429E-06</c:v>
                </c:pt>
                <c:pt idx="56">
                  <c:v>1.0052878387705816E-05</c:v>
                </c:pt>
                <c:pt idx="57">
                  <c:v>1.2686111572837458E-05</c:v>
                </c:pt>
                <c:pt idx="58">
                  <c:v>1.594761642767441E-05</c:v>
                </c:pt>
                <c:pt idx="59">
                  <c:v>1.997253720315903E-05</c:v>
                </c:pt>
                <c:pt idx="60">
                  <c:v>2.492186708037574E-05</c:v>
                </c:pt>
                <c:pt idx="61">
                  <c:v>3.098675893133919E-05</c:v>
                </c:pt>
                <c:pt idx="62">
                  <c:v>3.839344405358517E-05</c:v>
                </c:pt>
                <c:pt idx="63">
                  <c:v>4.740882751223564E-05</c:v>
                </c:pt>
                <c:pt idx="64">
                  <c:v>5.834683414878973E-05</c:v>
                </c:pt>
                <c:pt idx="65">
                  <c:v>7.157558487775427E-05</c:v>
                </c:pt>
                <c:pt idx="66">
                  <c:v>8.75254885490424E-05</c:v>
                </c:pt>
                <c:pt idx="67">
                  <c:v>0.0001066983403545927</c:v>
                </c:pt>
                <c:pt idx="68">
                  <c:v>0.00012967752343917495</c:v>
                </c:pt>
                <c:pt idx="69">
                  <c:v>0.00015713941596122753</c:v>
                </c:pt>
                <c:pt idx="70">
                  <c:v>0.0001898661112470274</c:v>
                </c:pt>
                <c:pt idx="71">
                  <c:v>0.00022875956377821743</c:v>
                </c:pt>
                <c:pt idx="72">
                  <c:v>0.00027485727841365215</c:v>
                </c:pt>
                <c:pt idx="73">
                  <c:v>0.00032934966430937367</c:v>
                </c:pt>
                <c:pt idx="74">
                  <c:v>0.00039359917827132957</c:v>
                </c:pt>
                <c:pt idx="75">
                  <c:v>0.00046916138452250444</c:v>
                </c:pt>
                <c:pt idx="76">
                  <c:v>0.0005578080588144707</c:v>
                </c:pt>
                <c:pt idx="77">
                  <c:v>0.0006615524641367907</c:v>
                </c:pt>
                <c:pt idx="78">
                  <c:v>0.0007826769225918317</c:v>
                </c:pt>
                <c:pt idx="79">
                  <c:v>0.0009237628028554766</c:v>
                </c:pt>
                <c:pt idx="80">
                  <c:v>0.0010877230345079302</c:v>
                </c:pt>
                <c:pt idx="81">
                  <c:v>0.0012778372487790566</c:v>
                </c:pt>
                <c:pt idx="82">
                  <c:v>0.0014977896291997962</c:v>
                </c:pt>
                <c:pt idx="83">
                  <c:v>0.0017517095344696534</c:v>
                </c:pt>
                <c:pt idx="84">
                  <c:v>0.0020442149286114537</c:v>
                </c:pt>
                <c:pt idx="85">
                  <c:v>0.002380458619138324</c:v>
                </c:pt>
                <c:pt idx="86">
                  <c:v>0.0027661772613298413</c:v>
                </c:pt>
                <c:pt idx="87">
                  <c:v>0.0032077430345046148</c:v>
                </c:pt>
                <c:pt idx="88">
                  <c:v>0.003712217832967562</c:v>
                </c:pt>
                <c:pt idx="89">
                  <c:v>0.004287409738578292</c:v>
                </c:pt>
                <c:pt idx="90">
                  <c:v>0.004941931452031176</c:v>
                </c:pt>
                <c:pt idx="91">
                  <c:v>0.005685260254315217</c:v>
                </c:pt>
                <c:pt idx="92">
                  <c:v>0.006527798946809057</c:v>
                </c:pt>
                <c:pt idx="93">
                  <c:v>0.007480937076535888</c:v>
                </c:pt>
                <c:pt idx="94">
                  <c:v>0.008557111590932897</c:v>
                </c:pt>
                <c:pt idx="95">
                  <c:v>0.009769865883098127</c:v>
                </c:pt>
                <c:pt idx="96">
                  <c:v>0.011133905983409652</c:v>
                </c:pt>
                <c:pt idx="97">
                  <c:v>0.012665152426936445</c:v>
                </c:pt>
                <c:pt idx="98">
                  <c:v>0.014380786079463703</c:v>
                </c:pt>
                <c:pt idx="99">
                  <c:v>0.01629928594081206</c:v>
                </c:pt>
                <c:pt idx="100">
                  <c:v>0.018440456666691668</c:v>
                </c:pt>
                <c:pt idx="101">
                  <c:v>0.020825443265882388</c:v>
                </c:pt>
                <c:pt idx="102">
                  <c:v>0.023476730146821362</c:v>
                </c:pt>
                <c:pt idx="103">
                  <c:v>0.026418121418316582</c:v>
                </c:pt>
                <c:pt idx="104">
                  <c:v>0.029674699107943025</c:v>
                </c:pt>
                <c:pt idx="105">
                  <c:v>0.033272755767096394</c:v>
                </c:pt>
                <c:pt idx="106">
                  <c:v>0.037239697805733024</c:v>
                </c:pt>
                <c:pt idx="107">
                  <c:v>0.041603915868185855</c:v>
                </c:pt>
                <c:pt idx="108">
                  <c:v>0.046394618653004996</c:v>
                </c:pt>
                <c:pt idx="109">
                  <c:v>0.05164162682586071</c:v>
                </c:pt>
                <c:pt idx="110">
                  <c:v>0.057375124107649306</c:v>
                </c:pt>
                <c:pt idx="111">
                  <c:v>0.06362536327179462</c:v>
                </c:pt>
                <c:pt idx="112">
                  <c:v>0.07042232568378544</c:v>
                </c:pt>
                <c:pt idx="113">
                  <c:v>0.07779533418418845</c:v>
                </c:pt>
                <c:pt idx="114">
                  <c:v>0.08577262056533992</c:v>
                </c:pt>
                <c:pt idx="115">
                  <c:v>0.09438085061872291</c:v>
                </c:pt>
                <c:pt idx="116">
                  <c:v>0.10364461171273794</c:v>
                </c:pt>
                <c:pt idx="117">
                  <c:v>0.11358587005416507</c:v>
                </c:pt>
                <c:pt idx="118">
                  <c:v>0.12422340711968985</c:v>
                </c:pt>
                <c:pt idx="119">
                  <c:v>0.13557224711688773</c:v>
                </c:pt>
                <c:pt idx="120">
                  <c:v>0.14764308961987405</c:v>
                </c:pt>
                <c:pt idx="121">
                  <c:v>0.1604417635720318</c:v>
                </c:pt>
                <c:pt idx="122">
                  <c:v>0.17396872048816173</c:v>
                </c:pt>
                <c:pt idx="123">
                  <c:v>0.18821858574559708</c:v>
                </c:pt>
                <c:pt idx="124">
                  <c:v>0.2031797871601332</c:v>
                </c:pt>
                <c:pt idx="125">
                  <c:v>0.21883427945380715</c:v>
                </c:pt>
                <c:pt idx="126">
                  <c:v>0.2351573816352014</c:v>
                </c:pt>
                <c:pt idx="127">
                  <c:v>0.25211774168570117</c:v>
                </c:pt>
                <c:pt idx="128">
                  <c:v>0.26967743930677013</c:v>
                </c:pt>
                <c:pt idx="129">
                  <c:v>0.2877922329455382</c:v>
                </c:pt>
                <c:pt idx="130">
                  <c:v>0.3064119520734314</c:v>
                </c:pt>
                <c:pt idx="131">
                  <c:v>0.3254810300149575</c:v>
                </c:pt>
                <c:pt idx="132">
                  <c:v>0.34493916683895465</c:v>
                </c:pt>
                <c:pt idx="133">
                  <c:v>0.36472210629302965</c:v>
                </c:pt>
                <c:pt idx="134">
                  <c:v>0.38476250584585553</c:v>
                </c:pt>
                <c:pt idx="135">
                  <c:v>0.4049908749316483</c:v>
                </c:pt>
                <c:pt idx="136">
                  <c:v>0.42533655373351287</c:v>
                </c:pt>
                <c:pt idx="137">
                  <c:v>0.4457287034747795</c:v>
                </c:pt>
                <c:pt idx="138">
                  <c:v>0.46609727928159767</c:v>
                </c:pt>
                <c:pt idx="139">
                  <c:v>0.48637395819624496</c:v>
                </c:pt>
              </c:numCache>
            </c:numRef>
          </c:yVal>
          <c:smooth val="1"/>
        </c:ser>
        <c:axId val="31078448"/>
        <c:axId val="11270577"/>
      </c:scatterChart>
      <c:valAx>
        <c:axId val="31078448"/>
        <c:scaling>
          <c:orientation val="minMax"/>
          <c:max val="6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Temperature (°C)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70577"/>
        <c:crosses val="autoZero"/>
        <c:crossBetween val="midCat"/>
        <c:dispUnits/>
      </c:valAx>
      <c:valAx>
        <c:axId val="11270577"/>
        <c:scaling>
          <c:orientation val="minMax"/>
          <c:max val="0.18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Conversion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784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5"/>
          <c:y val="0.27275"/>
          <c:w val="0.23625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zoomScalePageLayoutView="0" workbookViewId="0" topLeftCell="A1">
      <selection activeCell="E3" sqref="E3:E4"/>
    </sheetView>
  </sheetViews>
  <sheetFormatPr defaultColWidth="11.421875" defaultRowHeight="15"/>
  <cols>
    <col min="2" max="2" width="15.57421875" style="0" customWidth="1"/>
    <col min="3" max="3" width="15.8515625" style="0" customWidth="1"/>
    <col min="4" max="4" width="16.28125" style="0" customWidth="1"/>
    <col min="5" max="5" width="16.140625" style="0" customWidth="1"/>
    <col min="6" max="6" width="12.00390625" style="0" bestFit="1" customWidth="1"/>
    <col min="10" max="10" width="12.00390625" style="0" bestFit="1" customWidth="1"/>
  </cols>
  <sheetData>
    <row r="1" ht="20.25">
      <c r="A1" s="10" t="s">
        <v>28</v>
      </c>
    </row>
    <row r="2" ht="15">
      <c r="A2" s="3"/>
    </row>
    <row r="3" spans="3:10" ht="15" customHeight="1">
      <c r="C3" s="13" t="s">
        <v>12</v>
      </c>
      <c r="D3" s="13" t="s">
        <v>13</v>
      </c>
      <c r="E3" s="13" t="s">
        <v>14</v>
      </c>
      <c r="F3" s="15" t="s">
        <v>5</v>
      </c>
      <c r="G3" s="15"/>
      <c r="H3" s="15"/>
      <c r="I3" s="15"/>
      <c r="J3" s="15"/>
    </row>
    <row r="4" spans="2:10" ht="30" customHeight="1" thickBot="1">
      <c r="B4" s="5" t="s">
        <v>9</v>
      </c>
      <c r="C4" s="14"/>
      <c r="D4" s="14"/>
      <c r="E4" s="14"/>
      <c r="F4" s="4" t="s">
        <v>2</v>
      </c>
      <c r="G4" s="4" t="s">
        <v>3</v>
      </c>
      <c r="H4" s="4" t="s">
        <v>1</v>
      </c>
      <c r="I4" s="4" t="s">
        <v>4</v>
      </c>
      <c r="J4" s="4" t="s">
        <v>8</v>
      </c>
    </row>
    <row r="5" spans="1:10" ht="15">
      <c r="A5" t="s">
        <v>0</v>
      </c>
      <c r="B5" s="6">
        <v>-1</v>
      </c>
      <c r="C5" s="6">
        <v>-290.7</v>
      </c>
      <c r="D5" s="6">
        <v>49.81</v>
      </c>
      <c r="E5" s="7">
        <f>-(D5-C5)/298.15</f>
        <v>-1.1420761361730674</v>
      </c>
      <c r="F5" s="6">
        <v>-8.02</v>
      </c>
      <c r="G5" s="6">
        <v>1.14384</v>
      </c>
      <c r="H5" s="6">
        <v>-0.000629</v>
      </c>
      <c r="I5" s="6">
        <v>1.316E-07</v>
      </c>
      <c r="J5" s="6">
        <v>0</v>
      </c>
    </row>
    <row r="6" spans="1:10" ht="15">
      <c r="A6" t="s">
        <v>6</v>
      </c>
      <c r="B6" s="6">
        <v>1</v>
      </c>
      <c r="C6" s="6">
        <v>-165.4</v>
      </c>
      <c r="D6" s="6">
        <v>136.1</v>
      </c>
      <c r="E6" s="7">
        <f>-(D6-C6)/298.15</f>
        <v>-1.0112359550561798</v>
      </c>
      <c r="F6" s="6">
        <v>-26.011</v>
      </c>
      <c r="G6" s="6">
        <v>1.22282</v>
      </c>
      <c r="H6" s="6">
        <v>-0.0008205999999999999</v>
      </c>
      <c r="I6" s="6">
        <v>2.334E-07</v>
      </c>
      <c r="J6" s="6">
        <v>0</v>
      </c>
    </row>
    <row r="7" spans="1:10" ht="15">
      <c r="A7" t="s">
        <v>7</v>
      </c>
      <c r="B7" s="6">
        <v>1</v>
      </c>
      <c r="C7" s="6">
        <v>0</v>
      </c>
      <c r="D7" s="6">
        <v>0</v>
      </c>
      <c r="E7" s="7">
        <f>-(D7-C7)/298.15</f>
        <v>0</v>
      </c>
      <c r="F7" s="6">
        <v>25.4120014346274</v>
      </c>
      <c r="G7" s="6">
        <v>0.0194301829098216</v>
      </c>
      <c r="H7" s="6">
        <v>-3.64703418652694E-05</v>
      </c>
      <c r="I7" s="6">
        <v>2.99684157373814E-08</v>
      </c>
      <c r="J7" s="6">
        <v>-8.1766573572996E-12</v>
      </c>
    </row>
    <row r="10" spans="2:10" ht="15">
      <c r="B10" s="13" t="s">
        <v>9</v>
      </c>
      <c r="C10" s="13" t="s">
        <v>15</v>
      </c>
      <c r="D10" s="13" t="s">
        <v>17</v>
      </c>
      <c r="E10" s="13" t="s">
        <v>16</v>
      </c>
      <c r="F10" s="15" t="s">
        <v>11</v>
      </c>
      <c r="G10" s="15"/>
      <c r="H10" s="15"/>
      <c r="I10" s="15"/>
      <c r="J10" s="15"/>
    </row>
    <row r="11" spans="2:10" ht="15.75" thickBot="1">
      <c r="B11" s="14"/>
      <c r="C11" s="14"/>
      <c r="D11" s="14"/>
      <c r="E11" s="14"/>
      <c r="F11" s="4" t="s">
        <v>2</v>
      </c>
      <c r="G11" s="4" t="s">
        <v>3</v>
      </c>
      <c r="H11" s="4" t="s">
        <v>1</v>
      </c>
      <c r="I11" s="4" t="s">
        <v>4</v>
      </c>
      <c r="J11" s="4" t="s">
        <v>8</v>
      </c>
    </row>
    <row r="12" spans="1:10" ht="15">
      <c r="A12" t="s">
        <v>10</v>
      </c>
      <c r="B12" s="1">
        <f>SUM(B5:B7)</f>
        <v>1</v>
      </c>
      <c r="C12" s="1">
        <f aca="true" t="shared" si="0" ref="C12:J12">(C5*$B5+C6*$B6+C7*$B7)</f>
        <v>125.29999999999998</v>
      </c>
      <c r="D12" s="1">
        <f t="shared" si="0"/>
        <v>86.28999999999999</v>
      </c>
      <c r="E12" s="1">
        <f t="shared" si="0"/>
        <v>0.13084018111688756</v>
      </c>
      <c r="F12" s="1">
        <f t="shared" si="0"/>
        <v>7.421001434627399</v>
      </c>
      <c r="G12" s="1">
        <f t="shared" si="0"/>
        <v>0.09841018290982165</v>
      </c>
      <c r="H12" s="1">
        <f t="shared" si="0"/>
        <v>-0.00022807034186526928</v>
      </c>
      <c r="I12" s="1">
        <f t="shared" si="0"/>
        <v>1.3176841573738142E-07</v>
      </c>
      <c r="J12" s="1">
        <f t="shared" si="0"/>
        <v>-8.1766573572996E-12</v>
      </c>
    </row>
    <row r="13" spans="2:10" ht="15">
      <c r="B13" s="1"/>
      <c r="C13" s="1"/>
      <c r="D13" s="1"/>
      <c r="E13" s="1"/>
      <c r="F13" s="1"/>
      <c r="G13" s="1"/>
      <c r="H13" s="1"/>
      <c r="I13" s="1"/>
      <c r="J13" s="1"/>
    </row>
    <row r="14" spans="2:10" ht="15">
      <c r="B14" s="1"/>
      <c r="C14" s="1"/>
      <c r="D14" s="1"/>
      <c r="E14" s="1"/>
      <c r="F14" s="1"/>
      <c r="G14" s="1"/>
      <c r="H14" s="1"/>
      <c r="I14" s="1"/>
      <c r="J14" s="1"/>
    </row>
    <row r="15" spans="2:10" ht="15">
      <c r="B15" s="1"/>
      <c r="C15" s="1"/>
      <c r="D15" s="1"/>
      <c r="E15" s="1"/>
      <c r="F15" s="1"/>
      <c r="G15" s="1"/>
      <c r="H15" s="1"/>
      <c r="I15" s="1"/>
      <c r="J15" s="1"/>
    </row>
    <row r="16" spans="2:10" ht="15">
      <c r="B16" s="1"/>
      <c r="C16" s="1"/>
      <c r="D16" s="1"/>
      <c r="E16" s="1"/>
      <c r="F16" s="1"/>
      <c r="G16" s="1"/>
      <c r="H16" s="1"/>
      <c r="I16" s="1"/>
      <c r="J16" s="1"/>
    </row>
    <row r="17" spans="9:12" ht="15">
      <c r="I17" s="8" t="s">
        <v>25</v>
      </c>
      <c r="J17" s="8">
        <v>1</v>
      </c>
      <c r="K17" s="8">
        <v>3</v>
      </c>
      <c r="L17" s="8">
        <v>5</v>
      </c>
    </row>
    <row r="18" spans="1:12" ht="15">
      <c r="A18" s="11" t="s">
        <v>18</v>
      </c>
      <c r="B18" s="11" t="s">
        <v>19</v>
      </c>
      <c r="C18" s="13" t="s">
        <v>20</v>
      </c>
      <c r="D18" s="13" t="s">
        <v>22</v>
      </c>
      <c r="E18" s="13" t="s">
        <v>21</v>
      </c>
      <c r="F18" s="11" t="s">
        <v>23</v>
      </c>
      <c r="G18" s="11" t="s">
        <v>24</v>
      </c>
      <c r="I18" s="8" t="s">
        <v>26</v>
      </c>
      <c r="J18" s="8">
        <v>6</v>
      </c>
      <c r="K18" s="8">
        <v>6</v>
      </c>
      <c r="L18" s="8">
        <v>6</v>
      </c>
    </row>
    <row r="19" spans="1:12" ht="30.75" thickBot="1">
      <c r="A19" s="12"/>
      <c r="B19" s="12"/>
      <c r="C19" s="14"/>
      <c r="D19" s="14"/>
      <c r="E19" s="14"/>
      <c r="F19" s="12"/>
      <c r="G19" s="12"/>
      <c r="J19" s="2" t="s">
        <v>27</v>
      </c>
      <c r="K19" s="2" t="s">
        <v>27</v>
      </c>
      <c r="L19" s="2" t="s">
        <v>27</v>
      </c>
    </row>
    <row r="20" spans="1:12" ht="15">
      <c r="A20" s="1">
        <v>298.15</v>
      </c>
      <c r="B20" s="1">
        <f>1/A20</f>
        <v>0.0033540164346805303</v>
      </c>
      <c r="C20" s="7">
        <f>$C$12</f>
        <v>125.29999999999998</v>
      </c>
      <c r="D20" s="7">
        <f>E20*A20</f>
        <v>86.28999999999999</v>
      </c>
      <c r="E20" s="1">
        <f>$D$12/$A$20</f>
        <v>0.28941807814858295</v>
      </c>
      <c r="F20">
        <f>EXP(-D20*1000/8.314472/A20)</f>
        <v>7.632434887610843E-16</v>
      </c>
      <c r="G20" s="1">
        <f>A20-273.15</f>
        <v>25</v>
      </c>
      <c r="J20" s="9">
        <f>(1+J$18)*$F20/(J$17*J$18+(1+J$18)*$F20)</f>
        <v>8.904507368879309E-16</v>
      </c>
      <c r="K20" s="9">
        <f aca="true" t="shared" si="1" ref="K20:L35">(1+K$18)*$F20/(K$17*K$18+(1+K$18)*$F20)</f>
        <v>2.968169122959771E-16</v>
      </c>
      <c r="L20" s="9">
        <f t="shared" si="1"/>
        <v>1.7809014737758631E-16</v>
      </c>
    </row>
    <row r="21" spans="1:12" ht="15">
      <c r="A21" s="1">
        <f>5+A20</f>
        <v>303.15</v>
      </c>
      <c r="B21" s="1">
        <f>1/A21</f>
        <v>0.003298697014679202</v>
      </c>
      <c r="C21" s="7">
        <f>$C$12+($F$12*(A21-$A$20)+$G$12/2*(A21^2-$A$20^2)+$H$12/3*(A21^3-$A$20^3)+$I$12/4*(A21^4-$A$20^4)+$J$12/5*(A21^5-$A$20^5))/1000</f>
        <v>125.39953263755116</v>
      </c>
      <c r="D21" s="7">
        <f>E21*A21</f>
        <v>85.63496450916021</v>
      </c>
      <c r="E21" s="1">
        <f>E20+(C21+C20)/2*(B21-B20)</f>
        <v>0.2824838017785262</v>
      </c>
      <c r="F21">
        <f aca="true" t="shared" si="2" ref="F21:F84">EXP(-D21*1000/8.314472/A21)</f>
        <v>1.7573774809171453E-15</v>
      </c>
      <c r="G21" s="1">
        <f aca="true" t="shared" si="3" ref="G21:G84">A21-273.15</f>
        <v>30</v>
      </c>
      <c r="J21" s="9">
        <f aca="true" t="shared" si="4" ref="J21:L52">(1+J$18)*$F21/(J$17*J$18+(1+J$18)*$F21)</f>
        <v>2.0502737277366656E-15</v>
      </c>
      <c r="K21" s="9">
        <f t="shared" si="1"/>
        <v>6.834245759122228E-16</v>
      </c>
      <c r="L21" s="9">
        <f t="shared" si="1"/>
        <v>4.100547455473338E-16</v>
      </c>
    </row>
    <row r="22" spans="1:12" ht="15">
      <c r="A22" s="1">
        <f>5+A21</f>
        <v>308.15</v>
      </c>
      <c r="B22" s="1">
        <f>1/A22</f>
        <v>0.0032451728054518907</v>
      </c>
      <c r="C22" s="7">
        <f>$C$12+($F$12*(A22-$A$20)+$G$12/2*(A22^2-$A$20^2)+$H$12/3*(A22^3-$A$20^3)+$I$12/4*(A22^4-$A$20^4)+$J$12/5*(A22^5-$A$20^5))/1000</f>
        <v>125.49895402485994</v>
      </c>
      <c r="D22" s="7">
        <f>E22*A22</f>
        <v>84.97828829570078</v>
      </c>
      <c r="E22" s="1">
        <f aca="true" t="shared" si="5" ref="E22:E85">E21+(C22+C21)/2*(B22-B21)</f>
        <v>0.27576923023105887</v>
      </c>
      <c r="F22">
        <f t="shared" si="2"/>
        <v>3.940860308953928E-15</v>
      </c>
      <c r="G22" s="1">
        <f t="shared" si="3"/>
        <v>35</v>
      </c>
      <c r="J22" s="9">
        <f t="shared" si="4"/>
        <v>4.597670360446228E-15</v>
      </c>
      <c r="K22" s="9">
        <f t="shared" si="1"/>
        <v>1.5325567868154139E-15</v>
      </c>
      <c r="L22" s="9">
        <f t="shared" si="1"/>
        <v>9.195340720892488E-16</v>
      </c>
    </row>
    <row r="23" spans="1:12" ht="15">
      <c r="A23" s="1">
        <f aca="true" t="shared" si="6" ref="A23:A32">5+A22</f>
        <v>313.15</v>
      </c>
      <c r="B23" s="1">
        <f aca="true" t="shared" si="7" ref="B23:B86">1/A23</f>
        <v>0.003193357815743254</v>
      </c>
      <c r="C23" s="7">
        <f aca="true" t="shared" si="8" ref="C23:C32">$C$12+($F$12*(A23-$A$20)+$G$12/2*(A23^2-$A$20^2)+$H$12/3*(A23^3-$A$20^3)+$I$12/4*(A23^4-$A$20^4)+$J$12/5*(A23^5-$A$20^5))/1000</f>
        <v>125.5982362047078</v>
      </c>
      <c r="D23" s="7">
        <f aca="true" t="shared" si="9" ref="D23:D32">E23*A23</f>
        <v>84.32000001371013</v>
      </c>
      <c r="E23" s="1">
        <f t="shared" si="5"/>
        <v>0.26926393106725255</v>
      </c>
      <c r="F23">
        <f t="shared" si="2"/>
        <v>8.617593073214179E-15</v>
      </c>
      <c r="G23" s="1">
        <f t="shared" si="3"/>
        <v>40</v>
      </c>
      <c r="J23" s="9">
        <f t="shared" si="4"/>
        <v>1.005385858541644E-14</v>
      </c>
      <c r="K23" s="9">
        <f t="shared" si="1"/>
        <v>3.351286195138836E-15</v>
      </c>
      <c r="L23" s="9">
        <f t="shared" si="1"/>
        <v>2.010771717083304E-15</v>
      </c>
    </row>
    <row r="24" spans="1:12" ht="15">
      <c r="A24" s="1">
        <f t="shared" si="6"/>
        <v>318.15</v>
      </c>
      <c r="B24" s="1">
        <f t="shared" si="7"/>
        <v>0.0031431714600031434</v>
      </c>
      <c r="C24" s="7">
        <f t="shared" si="8"/>
        <v>125.69735167621326</v>
      </c>
      <c r="D24" s="7">
        <f t="shared" si="9"/>
        <v>83.66012784499306</v>
      </c>
      <c r="E24" s="1">
        <f t="shared" si="5"/>
        <v>0.26295812618259645</v>
      </c>
      <c r="F24">
        <f t="shared" si="2"/>
        <v>1.8397576941498738E-14</v>
      </c>
      <c r="G24" s="1">
        <f t="shared" si="3"/>
        <v>45</v>
      </c>
      <c r="J24" s="9">
        <f t="shared" si="4"/>
        <v>2.14638397650814E-14</v>
      </c>
      <c r="K24" s="9">
        <f t="shared" si="1"/>
        <v>7.154613255027236E-15</v>
      </c>
      <c r="L24" s="9">
        <f t="shared" si="1"/>
        <v>4.292767953016354E-15</v>
      </c>
    </row>
    <row r="25" spans="1:12" ht="15">
      <c r="A25" s="1">
        <f t="shared" si="6"/>
        <v>323.15</v>
      </c>
      <c r="B25" s="1">
        <f t="shared" si="7"/>
        <v>0.0030945381401825778</v>
      </c>
      <c r="C25" s="7">
        <f t="shared" si="8"/>
        <v>125.7962733942186</v>
      </c>
      <c r="D25" s="7">
        <f t="shared" si="9"/>
        <v>82.99869951417075</v>
      </c>
      <c r="E25" s="1">
        <f t="shared" si="5"/>
        <v>0.2568426412321546</v>
      </c>
      <c r="F25">
        <f t="shared" si="2"/>
        <v>3.83878850087981E-14</v>
      </c>
      <c r="G25" s="1">
        <f t="shared" si="3"/>
        <v>50</v>
      </c>
      <c r="J25" s="9">
        <f t="shared" si="4"/>
        <v>4.478586584359577E-14</v>
      </c>
      <c r="K25" s="9">
        <f t="shared" si="1"/>
        <v>1.4928621947865702E-14</v>
      </c>
      <c r="L25" s="9">
        <f t="shared" si="1"/>
        <v>8.957173168719475E-15</v>
      </c>
    </row>
    <row r="26" spans="1:12" ht="15">
      <c r="A26" s="1">
        <f t="shared" si="6"/>
        <v>328.15</v>
      </c>
      <c r="B26" s="1">
        <f t="shared" si="7"/>
        <v>0.0030473868657626088</v>
      </c>
      <c r="C26" s="7">
        <f t="shared" si="8"/>
        <v>125.89497476867656</v>
      </c>
      <c r="D26" s="7">
        <f t="shared" si="9"/>
        <v>82.33574230285595</v>
      </c>
      <c r="E26" s="1">
        <f t="shared" si="5"/>
        <v>0.25090885967653803</v>
      </c>
      <c r="F26">
        <f t="shared" si="2"/>
        <v>7.83676325488232E-14</v>
      </c>
      <c r="G26" s="1">
        <f t="shared" si="3"/>
        <v>55</v>
      </c>
      <c r="J26" s="9">
        <f t="shared" si="4"/>
        <v>9.142890464028536E-14</v>
      </c>
      <c r="K26" s="9">
        <f t="shared" si="1"/>
        <v>3.047630154676365E-14</v>
      </c>
      <c r="L26" s="9">
        <f t="shared" si="1"/>
        <v>1.8285780928058412E-14</v>
      </c>
    </row>
    <row r="27" spans="1:12" ht="15">
      <c r="A27" s="1">
        <f t="shared" si="6"/>
        <v>333.15</v>
      </c>
      <c r="B27" s="1">
        <f t="shared" si="7"/>
        <v>0.0030016509079994</v>
      </c>
      <c r="C27" s="7">
        <f t="shared" si="8"/>
        <v>125.99342966403721</v>
      </c>
      <c r="D27" s="7">
        <f t="shared" si="9"/>
        <v>81.67128306297326</v>
      </c>
      <c r="E27" s="1">
        <f t="shared" si="5"/>
        <v>0.2451486809634497</v>
      </c>
      <c r="F27">
        <f t="shared" si="2"/>
        <v>1.5667921044957708E-13</v>
      </c>
      <c r="G27" s="1">
        <f t="shared" si="3"/>
        <v>60</v>
      </c>
      <c r="J27" s="9">
        <f t="shared" si="4"/>
        <v>1.8279241219113985E-13</v>
      </c>
      <c r="K27" s="9">
        <f t="shared" si="1"/>
        <v>6.09308040637207E-14</v>
      </c>
      <c r="L27" s="9">
        <f t="shared" si="1"/>
        <v>3.655848243823332E-14</v>
      </c>
    </row>
    <row r="28" spans="1:12" ht="15">
      <c r="A28" s="1">
        <f t="shared" si="6"/>
        <v>338.15</v>
      </c>
      <c r="B28" s="1">
        <f t="shared" si="7"/>
        <v>0.0029572674848440043</v>
      </c>
      <c r="C28" s="7">
        <f t="shared" si="8"/>
        <v>126.09161239863454</v>
      </c>
      <c r="D28" s="7">
        <f t="shared" si="9"/>
        <v>81.0053482292893</v>
      </c>
      <c r="E28" s="1">
        <f t="shared" si="5"/>
        <v>0.23955448241694308</v>
      </c>
      <c r="F28">
        <f t="shared" si="2"/>
        <v>3.070550796677409E-13</v>
      </c>
      <c r="G28" s="1">
        <f t="shared" si="3"/>
        <v>65</v>
      </c>
      <c r="J28" s="9">
        <f t="shared" si="4"/>
        <v>3.582309262789027E-13</v>
      </c>
      <c r="K28" s="9">
        <f t="shared" si="1"/>
        <v>1.1941030875966274E-13</v>
      </c>
      <c r="L28" s="9">
        <f t="shared" si="1"/>
        <v>7.164618525580107E-14</v>
      </c>
    </row>
    <row r="29" spans="1:12" ht="15">
      <c r="A29" s="1">
        <f t="shared" si="6"/>
        <v>343.15</v>
      </c>
      <c r="B29" s="1">
        <f t="shared" si="7"/>
        <v>0.002914177473408131</v>
      </c>
      <c r="C29" s="7">
        <f t="shared" si="8"/>
        <v>126.18949774407336</v>
      </c>
      <c r="D29" s="7">
        <f t="shared" si="9"/>
        <v>80.33796383121057</v>
      </c>
      <c r="E29" s="1">
        <f t="shared" si="5"/>
        <v>0.234119084456391</v>
      </c>
      <c r="F29">
        <f t="shared" si="2"/>
        <v>5.903729877315687E-13</v>
      </c>
      <c r="G29" s="1">
        <f t="shared" si="3"/>
        <v>70</v>
      </c>
      <c r="J29" s="9">
        <f t="shared" si="4"/>
        <v>6.887684856863557E-13</v>
      </c>
      <c r="K29" s="9">
        <f t="shared" si="1"/>
        <v>2.295894952288907E-13</v>
      </c>
      <c r="L29" s="9">
        <f t="shared" si="1"/>
        <v>1.3775369713734705E-13</v>
      </c>
    </row>
    <row r="30" spans="1:12" ht="15">
      <c r="A30" s="1">
        <f t="shared" si="6"/>
        <v>348.15</v>
      </c>
      <c r="B30" s="1">
        <f t="shared" si="7"/>
        <v>0.002872325147206664</v>
      </c>
      <c r="C30" s="7">
        <f t="shared" si="8"/>
        <v>126.287060924616</v>
      </c>
      <c r="D30" s="7">
        <f t="shared" si="9"/>
        <v>79.66915550390277</v>
      </c>
      <c r="E30" s="1">
        <f t="shared" si="5"/>
        <v>0.22883571881057815</v>
      </c>
      <c r="F30">
        <f t="shared" si="2"/>
        <v>1.1145395416926293E-12</v>
      </c>
      <c r="G30" s="1">
        <f t="shared" si="3"/>
        <v>75</v>
      </c>
      <c r="J30" s="9">
        <f t="shared" si="4"/>
        <v>1.3002961319730433E-12</v>
      </c>
      <c r="K30" s="9">
        <f t="shared" si="1"/>
        <v>4.3343204399139014E-13</v>
      </c>
      <c r="L30" s="9">
        <f t="shared" si="1"/>
        <v>2.600592263948792E-13</v>
      </c>
    </row>
    <row r="31" spans="1:12" ht="15">
      <c r="A31" s="1">
        <f t="shared" si="6"/>
        <v>353.15</v>
      </c>
      <c r="B31" s="1">
        <f t="shared" si="7"/>
        <v>0.002831657935721365</v>
      </c>
      <c r="C31" s="7">
        <f t="shared" si="8"/>
        <v>126.38427761656898</v>
      </c>
      <c r="D31" s="7">
        <f t="shared" si="9"/>
        <v>78.99894849878012</v>
      </c>
      <c r="E31" s="1">
        <f t="shared" si="5"/>
        <v>0.22369799943021415</v>
      </c>
      <c r="F31">
        <f t="shared" si="2"/>
        <v>2.0675539971540967E-12</v>
      </c>
      <c r="G31" s="1">
        <f t="shared" si="3"/>
        <v>80</v>
      </c>
      <c r="J31" s="9">
        <f t="shared" si="4"/>
        <v>2.4121463300072945E-12</v>
      </c>
      <c r="K31" s="9">
        <f t="shared" si="1"/>
        <v>8.040487766703911E-13</v>
      </c>
      <c r="L31" s="9">
        <f t="shared" si="1"/>
        <v>4.824292660023898E-13</v>
      </c>
    </row>
    <row r="32" spans="1:12" ht="15">
      <c r="A32" s="1">
        <f t="shared" si="6"/>
        <v>358.15</v>
      </c>
      <c r="B32" s="1">
        <f t="shared" si="7"/>
        <v>0.002792126204104426</v>
      </c>
      <c r="C32" s="7">
        <f t="shared" si="8"/>
        <v>126.48112394766989</v>
      </c>
      <c r="D32" s="7">
        <f t="shared" si="9"/>
        <v>78.32736769340934</v>
      </c>
      <c r="E32" s="1">
        <f t="shared" si="5"/>
        <v>0.21869989583529065</v>
      </c>
      <c r="F32">
        <f t="shared" si="2"/>
        <v>3.7715998562786794E-12</v>
      </c>
      <c r="G32" s="1">
        <f t="shared" si="3"/>
        <v>85</v>
      </c>
      <c r="J32" s="9">
        <f t="shared" si="4"/>
        <v>4.400199832305764E-12</v>
      </c>
      <c r="K32" s="9">
        <f t="shared" si="1"/>
        <v>1.4667332774395574E-12</v>
      </c>
      <c r="L32" s="9">
        <f t="shared" si="1"/>
        <v>8.800399664642507E-13</v>
      </c>
    </row>
    <row r="33" spans="1:12" ht="15">
      <c r="A33" s="1">
        <f aca="true" t="shared" si="10" ref="A33:A72">5+A32</f>
        <v>363.15</v>
      </c>
      <c r="B33" s="1">
        <f t="shared" si="7"/>
        <v>0.002753683051080821</v>
      </c>
      <c r="C33" s="7">
        <f aca="true" t="shared" si="11" ref="C33:C72">$C$12+($F$12*(A33-$A$20)+$G$12/2*(A33^2-$A$20^2)+$H$12/3*(A33^3-$A$20^3)+$I$12/4*(A33^4-$A$20^4)+$J$12/5*(A33^5-$A$20^5))/1000</f>
        <v>126.57757649647407</v>
      </c>
      <c r="D33" s="7">
        <f aca="true" t="shared" si="12" ref="D33:D72">E33*A33</f>
        <v>77.65443760086902</v>
      </c>
      <c r="E33" s="1">
        <f t="shared" si="5"/>
        <v>0.21383570866272622</v>
      </c>
      <c r="F33">
        <f t="shared" si="2"/>
        <v>6.770167736014402E-12</v>
      </c>
      <c r="G33" s="1">
        <f t="shared" si="3"/>
        <v>90</v>
      </c>
      <c r="J33" s="9">
        <f t="shared" si="4"/>
        <v>7.898529025287749E-12</v>
      </c>
      <c r="K33" s="9">
        <f t="shared" si="1"/>
        <v>2.6328430084431137E-12</v>
      </c>
      <c r="L33" s="9">
        <f t="shared" si="1"/>
        <v>1.579705805067532E-12</v>
      </c>
    </row>
    <row r="34" spans="1:12" ht="15">
      <c r="A34" s="1">
        <f t="shared" si="10"/>
        <v>368.15</v>
      </c>
      <c r="B34" s="1">
        <f t="shared" si="7"/>
        <v>0.0027162841233192994</v>
      </c>
      <c r="C34" s="7">
        <f t="shared" si="11"/>
        <v>126.67361229174134</v>
      </c>
      <c r="D34" s="7">
        <f t="shared" si="12"/>
        <v>76.98018237860221</v>
      </c>
      <c r="E34" s="1">
        <f t="shared" si="5"/>
        <v>0.20910004720522127</v>
      </c>
      <c r="F34">
        <f t="shared" si="2"/>
        <v>1.196630012910233E-11</v>
      </c>
      <c r="G34" s="1">
        <f t="shared" si="3"/>
        <v>95</v>
      </c>
      <c r="J34" s="9">
        <f t="shared" si="4"/>
        <v>1.3960683483757819E-11</v>
      </c>
      <c r="K34" s="9">
        <f t="shared" si="1"/>
        <v>4.653561161295918E-12</v>
      </c>
      <c r="L34" s="9">
        <f t="shared" si="1"/>
        <v>2.792136696782748E-12</v>
      </c>
    </row>
    <row r="35" spans="1:12" ht="15">
      <c r="A35" s="1">
        <f t="shared" si="10"/>
        <v>373.15</v>
      </c>
      <c r="B35" s="1">
        <f t="shared" si="7"/>
        <v>0.0026798874447273215</v>
      </c>
      <c r="C35" s="7">
        <f t="shared" si="11"/>
        <v>126.7692088118228</v>
      </c>
      <c r="D35" s="7">
        <f t="shared" si="12"/>
        <v>76.30462583679615</v>
      </c>
      <c r="E35" s="1">
        <f t="shared" si="5"/>
        <v>0.20448780875464598</v>
      </c>
      <c r="F35">
        <f t="shared" si="2"/>
        <v>2.0838839538639763E-11</v>
      </c>
      <c r="G35" s="1">
        <f t="shared" si="3"/>
        <v>100</v>
      </c>
      <c r="J35" s="9">
        <f t="shared" si="4"/>
        <v>2.4311979461155317E-11</v>
      </c>
      <c r="K35" s="9">
        <f t="shared" si="1"/>
        <v>8.103993153849789E-12</v>
      </c>
      <c r="L35" s="9">
        <f t="shared" si="1"/>
        <v>4.8623958923256356E-12</v>
      </c>
    </row>
    <row r="36" spans="1:12" ht="15">
      <c r="A36" s="1">
        <f t="shared" si="10"/>
        <v>378.15</v>
      </c>
      <c r="B36" s="1">
        <f t="shared" si="7"/>
        <v>0.0026444532592886424</v>
      </c>
      <c r="C36" s="7">
        <f t="shared" si="11"/>
        <v>126.86434398404762</v>
      </c>
      <c r="D36" s="7">
        <f t="shared" si="12"/>
        <v>75.62779144632128</v>
      </c>
      <c r="E36" s="1">
        <f t="shared" si="5"/>
        <v>0.19999415958302602</v>
      </c>
      <c r="F36">
        <f t="shared" si="2"/>
        <v>3.5776086300348234E-11</v>
      </c>
      <c r="G36" s="1">
        <f t="shared" si="3"/>
        <v>105</v>
      </c>
      <c r="J36" s="9">
        <f t="shared" si="4"/>
        <v>4.173876734866415E-11</v>
      </c>
      <c r="K36" s="9">
        <f t="shared" si="4"/>
        <v>1.3912922449941854E-11</v>
      </c>
      <c r="L36" s="9">
        <f t="shared" si="4"/>
        <v>8.34775347001157E-12</v>
      </c>
    </row>
    <row r="37" spans="1:12" ht="15">
      <c r="A37" s="1">
        <f t="shared" si="10"/>
        <v>383.15</v>
      </c>
      <c r="B37" s="1">
        <f t="shared" si="7"/>
        <v>0.0026099438862064468</v>
      </c>
      <c r="C37" s="7">
        <f t="shared" si="11"/>
        <v>126.95899618410965</v>
      </c>
      <c r="D37" s="7">
        <f t="shared" si="12"/>
        <v>74.94970234625838</v>
      </c>
      <c r="E37" s="1">
        <f t="shared" si="5"/>
        <v>0.19561451741161004</v>
      </c>
      <c r="F37">
        <f t="shared" si="2"/>
        <v>6.05838874222229E-11</v>
      </c>
      <c r="G37" s="1">
        <f t="shared" si="3"/>
        <v>110</v>
      </c>
      <c r="J37" s="9">
        <f t="shared" si="4"/>
        <v>7.068120198759756E-11</v>
      </c>
      <c r="K37" s="9">
        <f t="shared" si="4"/>
        <v>2.3560400663642704E-11</v>
      </c>
      <c r="L37" s="9">
        <f t="shared" si="4"/>
        <v>1.4136240398318844E-11</v>
      </c>
    </row>
    <row r="38" spans="1:12" ht="15">
      <c r="A38" s="1">
        <f t="shared" si="10"/>
        <v>388.15</v>
      </c>
      <c r="B38" s="1">
        <f t="shared" si="7"/>
        <v>0.0025763235862424324</v>
      </c>
      <c r="C38" s="7">
        <f t="shared" si="11"/>
        <v>127.05314423545427</v>
      </c>
      <c r="D38" s="7">
        <f t="shared" si="12"/>
        <v>74.2703813510408</v>
      </c>
      <c r="E38" s="1">
        <f t="shared" si="5"/>
        <v>0.1913445352339065</v>
      </c>
      <c r="F38">
        <f t="shared" si="2"/>
        <v>1.0124964568908894E-10</v>
      </c>
      <c r="G38" s="1">
        <f t="shared" si="3"/>
        <v>115</v>
      </c>
      <c r="J38" s="9">
        <f t="shared" si="4"/>
        <v>1.18124586623317E-10</v>
      </c>
      <c r="K38" s="9">
        <f t="shared" si="4"/>
        <v>3.93748622108731E-11</v>
      </c>
      <c r="L38" s="9">
        <f t="shared" si="4"/>
        <v>2.362491732689595E-11</v>
      </c>
    </row>
    <row r="39" spans="1:12" ht="15">
      <c r="A39" s="1">
        <f t="shared" si="10"/>
        <v>393.15</v>
      </c>
      <c r="B39" s="1">
        <f t="shared" si="7"/>
        <v>0.002543558438255119</v>
      </c>
      <c r="C39" s="7">
        <f t="shared" si="11"/>
        <v>127.14676740866517</v>
      </c>
      <c r="D39" s="7">
        <f t="shared" si="12"/>
        <v>73.58985095723659</v>
      </c>
      <c r="E39" s="1">
        <f t="shared" si="5"/>
        <v>0.1871800863722157</v>
      </c>
      <c r="F39">
        <f t="shared" si="2"/>
        <v>1.6707732237528913E-10</v>
      </c>
      <c r="G39" s="1">
        <f t="shared" si="3"/>
        <v>120</v>
      </c>
      <c r="J39" s="9">
        <f t="shared" si="4"/>
        <v>1.9492354273317547E-10</v>
      </c>
      <c r="K39" s="9">
        <f t="shared" si="4"/>
        <v>6.497451425283519E-11</v>
      </c>
      <c r="L39" s="9">
        <f t="shared" si="4"/>
        <v>3.898470855271432E-11</v>
      </c>
    </row>
    <row r="40" spans="1:12" ht="15">
      <c r="A40" s="1">
        <f t="shared" si="10"/>
        <v>398.15</v>
      </c>
      <c r="B40" s="1">
        <f t="shared" si="7"/>
        <v>0.002511616225040814</v>
      </c>
      <c r="C40" s="7">
        <f t="shared" si="11"/>
        <v>127.23984542085101</v>
      </c>
      <c r="D40" s="7">
        <f t="shared" si="12"/>
        <v>72.90813334999355</v>
      </c>
      <c r="E40" s="1">
        <f t="shared" si="5"/>
        <v>0.18311725065928308</v>
      </c>
      <c r="F40">
        <f t="shared" si="2"/>
        <v>2.7235407918973526E-10</v>
      </c>
      <c r="G40" s="1">
        <f t="shared" si="3"/>
        <v>125</v>
      </c>
      <c r="J40" s="9">
        <f t="shared" si="4"/>
        <v>3.17746425620395E-10</v>
      </c>
      <c r="K40" s="9">
        <f t="shared" si="4"/>
        <v>1.0591547522923451E-10</v>
      </c>
      <c r="L40" s="9">
        <f t="shared" si="4"/>
        <v>6.354928514023304E-11</v>
      </c>
    </row>
    <row r="41" spans="1:12" ht="15">
      <c r="A41" s="1">
        <f t="shared" si="10"/>
        <v>403.15</v>
      </c>
      <c r="B41" s="1">
        <f t="shared" si="7"/>
        <v>0.002480466327669602</v>
      </c>
      <c r="C41" s="7">
        <f t="shared" si="11"/>
        <v>127.33235843503225</v>
      </c>
      <c r="D41" s="7">
        <f t="shared" si="12"/>
        <v>72.22525040916788</v>
      </c>
      <c r="E41" s="1">
        <f t="shared" si="5"/>
        <v>0.17915230164744608</v>
      </c>
      <c r="F41">
        <f t="shared" si="2"/>
        <v>4.387703689461883E-10</v>
      </c>
      <c r="G41" s="1">
        <f t="shared" si="3"/>
        <v>130</v>
      </c>
      <c r="J41" s="9">
        <f t="shared" si="4"/>
        <v>5.118987635085126E-10</v>
      </c>
      <c r="K41" s="9">
        <f t="shared" si="4"/>
        <v>1.7063292122773542E-10</v>
      </c>
      <c r="L41" s="9">
        <f t="shared" si="4"/>
        <v>1.02379752743629E-10</v>
      </c>
    </row>
    <row r="42" spans="1:12" ht="15">
      <c r="A42" s="1">
        <f t="shared" si="10"/>
        <v>408.15</v>
      </c>
      <c r="B42" s="1">
        <f t="shared" si="7"/>
        <v>0.0024500796275878966</v>
      </c>
      <c r="C42" s="7">
        <f t="shared" si="11"/>
        <v>127.42428705952783</v>
      </c>
      <c r="D42" s="7">
        <f t="shared" si="12"/>
        <v>71.5412237151568</v>
      </c>
      <c r="E42" s="1">
        <f t="shared" si="5"/>
        <v>0.17528169475721378</v>
      </c>
      <c r="F42">
        <f t="shared" si="2"/>
        <v>6.988965118068603E-10</v>
      </c>
      <c r="G42" s="1">
        <f t="shared" si="3"/>
        <v>135</v>
      </c>
      <c r="J42" s="9">
        <f t="shared" si="4"/>
        <v>8.15379263109827E-10</v>
      </c>
      <c r="K42" s="9">
        <f t="shared" si="4"/>
        <v>2.7179308785101864E-10</v>
      </c>
      <c r="L42" s="9">
        <f t="shared" si="4"/>
        <v>1.6307585272834034E-10</v>
      </c>
    </row>
    <row r="43" spans="1:12" ht="15">
      <c r="A43" s="1">
        <f t="shared" si="10"/>
        <v>413.15</v>
      </c>
      <c r="B43" s="1">
        <f t="shared" si="7"/>
        <v>0.002420428415829602</v>
      </c>
      <c r="C43" s="7">
        <f t="shared" si="11"/>
        <v>127.51561234734199</v>
      </c>
      <c r="D43" s="7">
        <f t="shared" si="12"/>
        <v>70.85607455445269</v>
      </c>
      <c r="E43" s="1">
        <f t="shared" si="5"/>
        <v>0.17150205628573809</v>
      </c>
      <c r="F43">
        <f t="shared" si="2"/>
        <v>1.101125576213774E-09</v>
      </c>
      <c r="G43" s="1">
        <f t="shared" si="3"/>
        <v>140</v>
      </c>
      <c r="J43" s="9">
        <f t="shared" si="4"/>
        <v>1.2846465039324196E-09</v>
      </c>
      <c r="K43" s="9">
        <f t="shared" si="4"/>
        <v>4.2821550167754354E-10</v>
      </c>
      <c r="L43" s="9">
        <f t="shared" si="4"/>
        <v>2.5692930105053457E-10</v>
      </c>
    </row>
    <row r="44" spans="1:12" ht="15">
      <c r="A44" s="1">
        <f t="shared" si="10"/>
        <v>418.15</v>
      </c>
      <c r="B44" s="1">
        <f t="shared" si="7"/>
        <v>0.0023914863087408826</v>
      </c>
      <c r="C44" s="7">
        <f t="shared" si="11"/>
        <v>127.60631579555098</v>
      </c>
      <c r="D44" s="7">
        <f t="shared" si="12"/>
        <v>70.16982392493563</v>
      </c>
      <c r="E44" s="1">
        <f t="shared" si="5"/>
        <v>0.16781017320324199</v>
      </c>
      <c r="F44">
        <f t="shared" si="2"/>
        <v>1.7166313956671675E-09</v>
      </c>
      <c r="G44" s="1">
        <f t="shared" si="3"/>
        <v>145</v>
      </c>
      <c r="J44" s="9">
        <f t="shared" si="4"/>
        <v>2.002736624267408E-09</v>
      </c>
      <c r="K44" s="9">
        <f t="shared" si="4"/>
        <v>6.675788756471259E-10</v>
      </c>
      <c r="L44" s="9">
        <f t="shared" si="4"/>
        <v>4.005473254952343E-10</v>
      </c>
    </row>
    <row r="45" spans="1:12" ht="15">
      <c r="A45" s="1">
        <f t="shared" si="10"/>
        <v>423.15</v>
      </c>
      <c r="B45" s="1">
        <f t="shared" si="7"/>
        <v>0.0023632281696797826</v>
      </c>
      <c r="C45" s="7">
        <f t="shared" si="11"/>
        <v>127.69637934468982</v>
      </c>
      <c r="D45" s="7">
        <f t="shared" si="12"/>
        <v>69.4824925409205</v>
      </c>
      <c r="E45" s="1">
        <f t="shared" si="5"/>
        <v>0.1642029836722687</v>
      </c>
      <c r="F45">
        <f t="shared" si="2"/>
        <v>2.649069827841268E-09</v>
      </c>
      <c r="G45" s="1">
        <f t="shared" si="3"/>
        <v>150</v>
      </c>
      <c r="J45" s="9">
        <f t="shared" si="4"/>
        <v>3.090581456263119E-09</v>
      </c>
      <c r="K45" s="9">
        <f t="shared" si="4"/>
        <v>1.0301938208769717E-09</v>
      </c>
      <c r="L45" s="9">
        <f t="shared" si="4"/>
        <v>6.181162927808948E-10</v>
      </c>
    </row>
    <row r="46" spans="1:12" ht="15">
      <c r="A46" s="1">
        <f t="shared" si="10"/>
        <v>428.15</v>
      </c>
      <c r="B46" s="1">
        <f t="shared" si="7"/>
        <v>0.0023356300362022656</v>
      </c>
      <c r="C46" s="7">
        <f t="shared" si="11"/>
        <v>127.78578537813902</v>
      </c>
      <c r="D46" s="7">
        <f t="shared" si="12"/>
        <v>68.79410083797245</v>
      </c>
      <c r="E46" s="1">
        <f t="shared" si="5"/>
        <v>0.1606775682306959</v>
      </c>
      <c r="F46">
        <f t="shared" si="2"/>
        <v>4.047980477566219E-09</v>
      </c>
      <c r="G46" s="1">
        <f t="shared" si="3"/>
        <v>155</v>
      </c>
      <c r="J46" s="9">
        <f t="shared" si="4"/>
        <v>4.722643868190556E-09</v>
      </c>
      <c r="K46" s="9">
        <f t="shared" si="4"/>
        <v>1.574214627686489E-09</v>
      </c>
      <c r="L46" s="9">
        <f t="shared" si="4"/>
        <v>9.445287772066497E-10</v>
      </c>
    </row>
    <row r="47" spans="1:12" ht="15">
      <c r="A47" s="1">
        <f t="shared" si="10"/>
        <v>433.15</v>
      </c>
      <c r="B47" s="1">
        <f t="shared" si="7"/>
        <v>0.002308669052291354</v>
      </c>
      <c r="C47" s="7">
        <f t="shared" si="11"/>
        <v>127.87451672151143</v>
      </c>
      <c r="D47" s="7">
        <f t="shared" si="12"/>
        <v>68.10466897750472</v>
      </c>
      <c r="E47" s="1">
        <f t="shared" si="5"/>
        <v>0.1572311415849122</v>
      </c>
      <c r="F47">
        <f t="shared" si="2"/>
        <v>6.12713636980144E-09</v>
      </c>
      <c r="G47" s="1">
        <f t="shared" si="3"/>
        <v>160</v>
      </c>
      <c r="J47" s="9">
        <f t="shared" si="4"/>
        <v>7.148325713669785E-09</v>
      </c>
      <c r="K47" s="9">
        <f t="shared" si="4"/>
        <v>2.3827752492451642E-09</v>
      </c>
      <c r="L47" s="9">
        <f t="shared" si="4"/>
        <v>1.4296651509097268E-09</v>
      </c>
    </row>
    <row r="48" spans="1:12" ht="15">
      <c r="A48" s="1">
        <f t="shared" si="10"/>
        <v>438.15</v>
      </c>
      <c r="B48" s="1">
        <f t="shared" si="7"/>
        <v>0.002282323405226521</v>
      </c>
      <c r="C48" s="7">
        <f t="shared" si="11"/>
        <v>127.96255664203883</v>
      </c>
      <c r="D48" s="7">
        <f t="shared" si="12"/>
        <v>67.41421685117123</v>
      </c>
      <c r="E48" s="1">
        <f t="shared" si="5"/>
        <v>0.15386104496444422</v>
      </c>
      <c r="F48">
        <f t="shared" si="2"/>
        <v>9.189453709513165E-09</v>
      </c>
      <c r="G48" s="1">
        <f t="shared" si="3"/>
        <v>165</v>
      </c>
      <c r="J48" s="9">
        <f t="shared" si="4"/>
        <v>1.072102921282489E-08</v>
      </c>
      <c r="K48" s="9">
        <f t="shared" si="4"/>
        <v>3.5736764298172895E-09</v>
      </c>
      <c r="L48" s="9">
        <f t="shared" si="4"/>
        <v>2.144205860955453E-09</v>
      </c>
    </row>
    <row r="49" spans="1:12" ht="15">
      <c r="A49" s="1">
        <f t="shared" si="10"/>
        <v>443.15</v>
      </c>
      <c r="B49" s="1">
        <f t="shared" si="7"/>
        <v>0.002256572266726842</v>
      </c>
      <c r="C49" s="7">
        <f t="shared" si="11"/>
        <v>128.04988884795887</v>
      </c>
      <c r="D49" s="7">
        <f t="shared" si="12"/>
        <v>66.72276408506569</v>
      </c>
      <c r="E49" s="1">
        <f t="shared" si="5"/>
        <v>0.15056473899371703</v>
      </c>
      <c r="F49">
        <f t="shared" si="2"/>
        <v>1.3660528257925158E-08</v>
      </c>
      <c r="G49" s="1">
        <f t="shared" si="3"/>
        <v>170</v>
      </c>
      <c r="J49" s="9">
        <f t="shared" si="4"/>
        <v>1.5937282713582367E-08</v>
      </c>
      <c r="K49" s="9">
        <f t="shared" si="4"/>
        <v>5.3124276276378964E-09</v>
      </c>
      <c r="L49" s="9">
        <f t="shared" si="4"/>
        <v>3.1874565833559906E-09</v>
      </c>
    </row>
    <row r="50" spans="1:12" ht="15">
      <c r="A50" s="1">
        <f t="shared" si="10"/>
        <v>448.15</v>
      </c>
      <c r="B50" s="1">
        <f t="shared" si="7"/>
        <v>0.0022313957380341405</v>
      </c>
      <c r="C50" s="7">
        <f t="shared" si="11"/>
        <v>128.13649748790164</v>
      </c>
      <c r="D50" s="7">
        <f t="shared" si="12"/>
        <v>66.0303300437381</v>
      </c>
      <c r="E50" s="1">
        <f t="shared" si="5"/>
        <v>0.14733979704058486</v>
      </c>
      <c r="F50">
        <f t="shared" si="2"/>
        <v>2.0133426649943557E-08</v>
      </c>
      <c r="G50" s="1">
        <f t="shared" si="3"/>
        <v>175</v>
      </c>
      <c r="J50" s="9">
        <f t="shared" si="4"/>
        <v>2.348899720653448E-08</v>
      </c>
      <c r="K50" s="9">
        <f t="shared" si="4"/>
        <v>7.829665858118826E-09</v>
      </c>
      <c r="L50" s="9">
        <f t="shared" si="4"/>
        <v>4.697799529584176E-09</v>
      </c>
    </row>
    <row r="51" spans="1:12" ht="15">
      <c r="A51" s="1">
        <f t="shared" si="10"/>
        <v>453.15</v>
      </c>
      <c r="B51" s="1">
        <f t="shared" si="7"/>
        <v>0.0022067747986318</v>
      </c>
      <c r="C51" s="7">
        <f t="shared" si="11"/>
        <v>128.22236715027654</v>
      </c>
      <c r="D51" s="7">
        <f t="shared" si="12"/>
        <v>65.33693383403879</v>
      </c>
      <c r="E51" s="1">
        <f t="shared" si="5"/>
        <v>0.14418389900483017</v>
      </c>
      <c r="F51">
        <f t="shared" si="2"/>
        <v>2.9428050317901897E-08</v>
      </c>
      <c r="G51" s="1">
        <f t="shared" si="3"/>
        <v>180</v>
      </c>
      <c r="J51" s="9">
        <f t="shared" si="4"/>
        <v>3.4332724192149555E-08</v>
      </c>
      <c r="K51" s="9">
        <f t="shared" si="4"/>
        <v>1.1444241659324514E-08</v>
      </c>
      <c r="L51" s="9">
        <f t="shared" si="4"/>
        <v>6.866545027027668E-09</v>
      </c>
    </row>
    <row r="52" spans="1:12" ht="15">
      <c r="A52" s="1">
        <f t="shared" si="10"/>
        <v>458.15</v>
      </c>
      <c r="B52" s="1">
        <f t="shared" si="7"/>
        <v>0.0021826912583215105</v>
      </c>
      <c r="C52" s="7">
        <f t="shared" si="11"/>
        <v>128.30748286265901</v>
      </c>
      <c r="D52" s="7">
        <f t="shared" si="12"/>
        <v>64.64259430879957</v>
      </c>
      <c r="E52" s="1">
        <f t="shared" si="5"/>
        <v>0.14109482551304064</v>
      </c>
      <c r="F52">
        <f t="shared" si="2"/>
        <v>4.2669229355419247E-08</v>
      </c>
      <c r="G52" s="1">
        <f t="shared" si="3"/>
        <v>185</v>
      </c>
      <c r="J52" s="9">
        <f t="shared" si="4"/>
        <v>4.978076510319776E-08</v>
      </c>
      <c r="K52" s="9">
        <f t="shared" si="4"/>
        <v>1.6593588918426953E-08</v>
      </c>
      <c r="L52" s="9">
        <f t="shared" si="4"/>
        <v>9.956153417139499E-09</v>
      </c>
    </row>
    <row r="53" spans="1:12" ht="15">
      <c r="A53" s="1">
        <f t="shared" si="10"/>
        <v>463.15</v>
      </c>
      <c r="B53" s="1">
        <f t="shared" si="7"/>
        <v>0.002159127712404189</v>
      </c>
      <c r="C53" s="7">
        <f t="shared" si="11"/>
        <v>128.3918300911772</v>
      </c>
      <c r="D53" s="7">
        <f t="shared" si="12"/>
        <v>63.94733007036108</v>
      </c>
      <c r="E53" s="1">
        <f t="shared" si="5"/>
        <v>0.13807045248917432</v>
      </c>
      <c r="F53">
        <f t="shared" si="2"/>
        <v>6.138871921471443E-08</v>
      </c>
      <c r="G53" s="1">
        <f t="shared" si="3"/>
        <v>190</v>
      </c>
      <c r="J53" s="9">
        <f aca="true" t="shared" si="13" ref="J53:L84">(1+J$18)*$F53/(J$17*J$18+(1+J$18)*$F53)</f>
        <v>7.16201672877181E-08</v>
      </c>
      <c r="K53" s="9">
        <f t="shared" si="13"/>
        <v>2.3873390235783502E-08</v>
      </c>
      <c r="L53" s="9">
        <f t="shared" si="13"/>
        <v>1.4324034278255406E-08</v>
      </c>
    </row>
    <row r="54" spans="1:12" ht="15">
      <c r="A54" s="1">
        <f t="shared" si="10"/>
        <v>468.15</v>
      </c>
      <c r="B54" s="1">
        <f t="shared" si="7"/>
        <v>0.0021360674997329917</v>
      </c>
      <c r="C54" s="7">
        <f t="shared" si="11"/>
        <v>128.4753947398989</v>
      </c>
      <c r="D54" s="7">
        <f t="shared" si="12"/>
        <v>63.25115947395412</v>
      </c>
      <c r="E54" s="1">
        <f t="shared" si="5"/>
        <v>0.1351087460727419</v>
      </c>
      <c r="F54">
        <f t="shared" si="2"/>
        <v>8.765749303411803E-08</v>
      </c>
      <c r="G54" s="1">
        <f t="shared" si="3"/>
        <v>195</v>
      </c>
      <c r="J54" s="9">
        <f t="shared" si="13"/>
        <v>1.0226706474791742E-07</v>
      </c>
      <c r="K54" s="9">
        <f t="shared" si="13"/>
        <v>3.4089023906762083E-08</v>
      </c>
      <c r="L54" s="9">
        <f t="shared" si="13"/>
        <v>2.0453414622952026E-08</v>
      </c>
    </row>
    <row r="55" spans="1:12" ht="15">
      <c r="A55" s="1">
        <f t="shared" si="10"/>
        <v>473.15</v>
      </c>
      <c r="B55" s="1">
        <f t="shared" si="7"/>
        <v>0.002113494663425975</v>
      </c>
      <c r="C55" s="7">
        <f t="shared" si="11"/>
        <v>128.55816315021804</v>
      </c>
      <c r="D55" s="7">
        <f t="shared" si="12"/>
        <v>62.55410063094327</v>
      </c>
      <c r="E55" s="1">
        <f t="shared" si="5"/>
        <v>0.13220775785891</v>
      </c>
      <c r="F55">
        <f t="shared" si="2"/>
        <v>1.2425617806113525E-07</v>
      </c>
      <c r="G55" s="1">
        <f t="shared" si="3"/>
        <v>200</v>
      </c>
      <c r="J55" s="9">
        <f t="shared" si="13"/>
        <v>1.4496552005631941E-07</v>
      </c>
      <c r="K55" s="9">
        <f t="shared" si="13"/>
        <v>4.832184468877403E-08</v>
      </c>
      <c r="L55" s="9">
        <f t="shared" si="13"/>
        <v>2.8993107373664592E-08</v>
      </c>
    </row>
    <row r="56" spans="1:12" ht="15">
      <c r="A56" s="1">
        <f t="shared" si="10"/>
        <v>478.15</v>
      </c>
      <c r="B56" s="1">
        <f t="shared" si="7"/>
        <v>0.00209139391404371</v>
      </c>
      <c r="C56" s="7">
        <f t="shared" si="11"/>
        <v>128.64012210024168</v>
      </c>
      <c r="D56" s="7">
        <f t="shared" si="12"/>
        <v>61.856171411939926</v>
      </c>
      <c r="E56" s="1">
        <f t="shared" si="5"/>
        <v>0.1293656204369757</v>
      </c>
      <c r="F56">
        <f t="shared" si="2"/>
        <v>1.7489321049978358E-07</v>
      </c>
      <c r="G56" s="1">
        <f t="shared" si="3"/>
        <v>205</v>
      </c>
      <c r="J56" s="9">
        <f t="shared" si="13"/>
        <v>2.0404203728325268E-07</v>
      </c>
      <c r="K56" s="9">
        <f t="shared" si="13"/>
        <v>6.801402167956393E-08</v>
      </c>
      <c r="L56" s="9">
        <f t="shared" si="13"/>
        <v>4.0808414117956104E-08</v>
      </c>
    </row>
    <row r="57" spans="1:12" ht="15">
      <c r="A57" s="1">
        <f t="shared" si="10"/>
        <v>483.15</v>
      </c>
      <c r="B57" s="1">
        <f t="shared" si="7"/>
        <v>0.002069750595053296</v>
      </c>
      <c r="C57" s="7">
        <f t="shared" si="11"/>
        <v>128.7212588041766</v>
      </c>
      <c r="D57" s="7">
        <f t="shared" si="12"/>
        <v>61.15738944979135</v>
      </c>
      <c r="E57" s="1">
        <f t="shared" si="5"/>
        <v>0.12658054320561182</v>
      </c>
      <c r="F57">
        <f t="shared" si="2"/>
        <v>2.444823166029462E-07</v>
      </c>
      <c r="G57" s="1">
        <f t="shared" si="3"/>
        <v>210</v>
      </c>
      <c r="J57" s="9">
        <f t="shared" si="13"/>
        <v>2.8522928801433395E-07</v>
      </c>
      <c r="K57" s="9">
        <f t="shared" si="13"/>
        <v>9.507644741716957E-08</v>
      </c>
      <c r="L57" s="9">
        <f t="shared" si="13"/>
        <v>5.704587061978923E-08</v>
      </c>
    </row>
    <row r="58" spans="1:12" ht="15">
      <c r="A58" s="1">
        <f t="shared" si="10"/>
        <v>488.15</v>
      </c>
      <c r="B58" s="1">
        <f t="shared" si="7"/>
        <v>0.0020485506504148315</v>
      </c>
      <c r="C58" s="7">
        <f t="shared" si="11"/>
        <v>128.8015609117162</v>
      </c>
      <c r="D58" s="7">
        <f t="shared" si="12"/>
        <v>60.45777214245248</v>
      </c>
      <c r="E58" s="1">
        <f t="shared" si="5"/>
        <v>0.12385080844505271</v>
      </c>
      <c r="F58">
        <f t="shared" si="2"/>
        <v>3.394933093370587E-07</v>
      </c>
      <c r="G58" s="1">
        <f t="shared" si="3"/>
        <v>215</v>
      </c>
      <c r="J58" s="9">
        <f t="shared" si="13"/>
        <v>3.960753706841405E-07</v>
      </c>
      <c r="K58" s="9">
        <f t="shared" si="13"/>
        <v>1.3202515842265587E-07</v>
      </c>
      <c r="L58" s="9">
        <f t="shared" si="13"/>
        <v>7.921509923694794E-08</v>
      </c>
    </row>
    <row r="59" spans="1:12" ht="15">
      <c r="A59" s="1">
        <f t="shared" si="10"/>
        <v>493.15</v>
      </c>
      <c r="B59" s="1">
        <f t="shared" si="7"/>
        <v>0.0020277805941397143</v>
      </c>
      <c r="C59" s="7">
        <f t="shared" si="11"/>
        <v>128.88101650742698</v>
      </c>
      <c r="D59" s="7">
        <f t="shared" si="12"/>
        <v>59.757336655746364</v>
      </c>
      <c r="E59" s="1">
        <f t="shared" si="5"/>
        <v>0.12117476762799628</v>
      </c>
      <c r="F59">
        <f t="shared" si="2"/>
        <v>4.683929627012242E-07</v>
      </c>
      <c r="G59" s="1">
        <f t="shared" si="3"/>
        <v>220</v>
      </c>
      <c r="J59" s="9">
        <f t="shared" si="13"/>
        <v>5.464581578680802E-07</v>
      </c>
      <c r="K59" s="9">
        <f t="shared" si="13"/>
        <v>1.821527856486105E-07</v>
      </c>
      <c r="L59" s="9">
        <f t="shared" si="13"/>
        <v>1.0929167935227984E-07</v>
      </c>
    </row>
    <row r="60" spans="1:12" ht="15">
      <c r="A60" s="1">
        <f t="shared" si="10"/>
        <v>498.15</v>
      </c>
      <c r="B60" s="1">
        <f t="shared" si="7"/>
        <v>0.0020074274816822245</v>
      </c>
      <c r="C60" s="7">
        <f t="shared" si="11"/>
        <v>128.95961411013565</v>
      </c>
      <c r="D60" s="7">
        <f t="shared" si="12"/>
        <v>59.05609992601875</v>
      </c>
      <c r="E60" s="1">
        <f t="shared" si="5"/>
        <v>0.11855083795246162</v>
      </c>
      <c r="F60">
        <f t="shared" si="2"/>
        <v>6.421959357066426E-07</v>
      </c>
      <c r="G60" s="1">
        <f t="shared" si="3"/>
        <v>225</v>
      </c>
      <c r="J60" s="9">
        <f t="shared" si="13"/>
        <v>7.492280303146877E-07</v>
      </c>
      <c r="K60" s="9">
        <f t="shared" si="13"/>
        <v>2.497428015144341E-07</v>
      </c>
      <c r="L60" s="9">
        <f t="shared" si="13"/>
        <v>1.49845695877814E-07</v>
      </c>
    </row>
    <row r="61" spans="1:12" ht="15">
      <c r="A61" s="1">
        <f t="shared" si="10"/>
        <v>503.15</v>
      </c>
      <c r="B61" s="1">
        <f t="shared" si="7"/>
        <v>0.001987478883036868</v>
      </c>
      <c r="C61" s="7">
        <f t="shared" si="11"/>
        <v>129.0373426723156</v>
      </c>
      <c r="D61" s="7">
        <f t="shared" si="12"/>
        <v>58.35407866269238</v>
      </c>
      <c r="E61" s="1">
        <f t="shared" si="5"/>
        <v>0.11597749908117337</v>
      </c>
      <c r="F61">
        <f t="shared" si="2"/>
        <v>8.751494135043941E-07</v>
      </c>
      <c r="G61" s="1">
        <f t="shared" si="3"/>
        <v>230</v>
      </c>
      <c r="J61" s="9">
        <f t="shared" si="13"/>
        <v>1.0210066066329046E-06</v>
      </c>
      <c r="K61" s="9">
        <f t="shared" si="13"/>
        <v>3.4033576720101276E-07</v>
      </c>
      <c r="L61" s="9">
        <f t="shared" si="13"/>
        <v>2.042014881194357E-07</v>
      </c>
    </row>
    <row r="62" spans="1:12" ht="15">
      <c r="A62" s="1">
        <f t="shared" si="10"/>
        <v>508.15</v>
      </c>
      <c r="B62" s="1">
        <f t="shared" si="7"/>
        <v>0.001967922857423989</v>
      </c>
      <c r="C62" s="7">
        <f t="shared" si="11"/>
        <v>129.11419157947378</v>
      </c>
      <c r="D62" s="7">
        <f t="shared" si="12"/>
        <v>57.65128935072573</v>
      </c>
      <c r="E62" s="1">
        <f t="shared" si="5"/>
        <v>0.11345329007325737</v>
      </c>
      <c r="F62">
        <f t="shared" si="2"/>
        <v>1.1855793647697183E-06</v>
      </c>
      <c r="G62" s="1">
        <f t="shared" si="3"/>
        <v>235</v>
      </c>
      <c r="J62" s="9">
        <f t="shared" si="13"/>
        <v>1.3831740123916768E-06</v>
      </c>
      <c r="K62" s="9">
        <f t="shared" si="13"/>
        <v>4.610584292799172E-07</v>
      </c>
      <c r="L62" s="9">
        <f t="shared" si="13"/>
        <v>2.766351085859298E-07</v>
      </c>
    </row>
    <row r="63" spans="1:12" ht="15">
      <c r="A63" s="1">
        <f t="shared" si="10"/>
        <v>513.15</v>
      </c>
      <c r="B63" s="1">
        <f t="shared" si="7"/>
        <v>0.001948747929455325</v>
      </c>
      <c r="C63" s="7">
        <f t="shared" si="11"/>
        <v>129.19015064953743</v>
      </c>
      <c r="D63" s="7">
        <f t="shared" si="12"/>
        <v>56.94774825298117</v>
      </c>
      <c r="E63" s="1">
        <f t="shared" si="5"/>
        <v>0.11097680649514016</v>
      </c>
      <c r="F63">
        <f t="shared" si="2"/>
        <v>1.5969311346396346E-06</v>
      </c>
      <c r="G63" s="1">
        <f t="shared" si="3"/>
        <v>240</v>
      </c>
      <c r="J63" s="9">
        <f t="shared" si="13"/>
        <v>1.8630828526620577E-06</v>
      </c>
      <c r="K63" s="9">
        <f t="shared" si="13"/>
        <v>6.210283889055807E-07</v>
      </c>
      <c r="L63" s="9">
        <f t="shared" si="13"/>
        <v>3.726171259056738E-07</v>
      </c>
    </row>
    <row r="64" spans="1:12" ht="15">
      <c r="A64" s="1">
        <f t="shared" si="10"/>
        <v>518.15</v>
      </c>
      <c r="B64" s="1">
        <f t="shared" si="7"/>
        <v>0.0019299430666795331</v>
      </c>
      <c r="C64" s="7">
        <f t="shared" si="11"/>
        <v>129.26521013224084</v>
      </c>
      <c r="D64" s="7">
        <f t="shared" si="12"/>
        <v>56.24347141250658</v>
      </c>
      <c r="E64" s="1">
        <f t="shared" si="5"/>
        <v>0.1085466976985556</v>
      </c>
      <c r="F64">
        <f t="shared" si="2"/>
        <v>2.1390425551413296E-06</v>
      </c>
      <c r="G64" s="1">
        <f t="shared" si="3"/>
        <v>245</v>
      </c>
      <c r="J64" s="9">
        <f t="shared" si="13"/>
        <v>2.495543419912382E-06</v>
      </c>
      <c r="K64" s="9">
        <f t="shared" si="13"/>
        <v>8.3184919058131E-07</v>
      </c>
      <c r="L64" s="9">
        <f t="shared" si="13"/>
        <v>4.991096804223794E-07</v>
      </c>
    </row>
    <row r="65" spans="1:12" ht="15">
      <c r="A65" s="1">
        <f t="shared" si="10"/>
        <v>523.15</v>
      </c>
      <c r="B65" s="1">
        <f t="shared" si="7"/>
        <v>0.0019114976584153685</v>
      </c>
      <c r="C65" s="7">
        <f t="shared" si="11"/>
        <v>129.339360708512</v>
      </c>
      <c r="D65" s="7">
        <f t="shared" si="12"/>
        <v>55.53847465473498</v>
      </c>
      <c r="E65" s="1">
        <f t="shared" si="5"/>
        <v>0.10616166425448721</v>
      </c>
      <c r="F65">
        <f t="shared" si="2"/>
        <v>2.8496939150198274E-06</v>
      </c>
      <c r="G65" s="1">
        <f t="shared" si="3"/>
        <v>250</v>
      </c>
      <c r="J65" s="9">
        <f t="shared" si="13"/>
        <v>3.324631847642795E-06</v>
      </c>
      <c r="K65" s="9">
        <f t="shared" si="13"/>
        <v>1.108213072147914E-06</v>
      </c>
      <c r="L65" s="9">
        <f t="shared" si="13"/>
        <v>6.649281380415702E-07</v>
      </c>
    </row>
    <row r="66" spans="1:12" ht="15">
      <c r="A66" s="1">
        <f t="shared" si="10"/>
        <v>528.15</v>
      </c>
      <c r="B66" s="1">
        <f t="shared" si="7"/>
        <v>0.0018934014957871818</v>
      </c>
      <c r="C66" s="7">
        <f t="shared" si="11"/>
        <v>129.41259348985955</v>
      </c>
      <c r="D66" s="7">
        <f t="shared" si="12"/>
        <v>54.83277358960595</v>
      </c>
      <c r="E66" s="1">
        <f t="shared" si="5"/>
        <v>0.10382045553271978</v>
      </c>
      <c r="F66">
        <f t="shared" si="2"/>
        <v>3.7764860435374823E-06</v>
      </c>
      <c r="G66" s="1">
        <f t="shared" si="3"/>
        <v>255</v>
      </c>
      <c r="J66" s="9">
        <f t="shared" si="13"/>
        <v>4.405880972254395E-06</v>
      </c>
      <c r="K66" s="9">
        <f t="shared" si="13"/>
        <v>1.4686313044946114E-06</v>
      </c>
      <c r="L66" s="9">
        <f t="shared" si="13"/>
        <v>8.81179300347769E-07</v>
      </c>
    </row>
    <row r="67" spans="1:12" ht="15">
      <c r="A67" s="1">
        <f t="shared" si="10"/>
        <v>533.15</v>
      </c>
      <c r="B67" s="1">
        <f t="shared" si="7"/>
        <v>0.0018756447528838038</v>
      </c>
      <c r="C67" s="7">
        <f t="shared" si="11"/>
        <v>129.48490001775932</v>
      </c>
      <c r="D67" s="7">
        <f t="shared" si="12"/>
        <v>54.12638361361235</v>
      </c>
      <c r="E67" s="1">
        <f t="shared" si="5"/>
        <v>0.1015218674174479</v>
      </c>
      <c r="F67">
        <f t="shared" si="2"/>
        <v>4.979105483457361E-06</v>
      </c>
      <c r="G67" s="1">
        <f t="shared" si="3"/>
        <v>260</v>
      </c>
      <c r="J67" s="9">
        <f t="shared" si="13"/>
        <v>5.808922653588512E-06</v>
      </c>
      <c r="K67" s="9">
        <f t="shared" si="13"/>
        <v>1.9363150497990755E-06</v>
      </c>
      <c r="L67" s="9">
        <f t="shared" si="13"/>
        <v>1.1617899297159756E-06</v>
      </c>
    </row>
    <row r="68" spans="1:12" ht="15">
      <c r="A68" s="1">
        <f t="shared" si="10"/>
        <v>538.15</v>
      </c>
      <c r="B68" s="1">
        <f t="shared" si="7"/>
        <v>0.00185821796896776</v>
      </c>
      <c r="C68" s="7">
        <f t="shared" si="11"/>
        <v>129.55627226304122</v>
      </c>
      <c r="D68" s="7">
        <f t="shared" si="12"/>
        <v>53.41931991177621</v>
      </c>
      <c r="E68" s="1">
        <f t="shared" si="5"/>
        <v>0.09926474015009981</v>
      </c>
      <c r="F68">
        <f t="shared" si="2"/>
        <v>6.532044311629428E-06</v>
      </c>
      <c r="G68" s="1">
        <f t="shared" si="3"/>
        <v>265</v>
      </c>
      <c r="J68" s="9">
        <f t="shared" si="13"/>
        <v>7.620660288661861E-06</v>
      </c>
      <c r="K68" s="9">
        <f t="shared" si="13"/>
        <v>2.540233001722461E-06</v>
      </c>
      <c r="L68" s="9">
        <f t="shared" si="13"/>
        <v>1.524141349703139E-06</v>
      </c>
    </row>
    <row r="69" spans="1:12" ht="15">
      <c r="A69" s="1">
        <f t="shared" si="10"/>
        <v>543.15</v>
      </c>
      <c r="B69" s="1">
        <f t="shared" si="7"/>
        <v>0.001841112031667127</v>
      </c>
      <c r="C69" s="7">
        <f t="shared" si="11"/>
        <v>129.62670262527593</v>
      </c>
      <c r="D69" s="7">
        <f t="shared" si="12"/>
        <v>52.71159745955673</v>
      </c>
      <c r="E69" s="1">
        <f t="shared" si="5"/>
        <v>0.09704795629118426</v>
      </c>
      <c r="F69">
        <f t="shared" si="2"/>
        <v>8.527851664625996E-06</v>
      </c>
      <c r="G69" s="1">
        <f t="shared" si="3"/>
        <v>270</v>
      </c>
      <c r="J69" s="9">
        <f t="shared" si="13"/>
        <v>9.949061290591625E-06</v>
      </c>
      <c r="K69" s="9">
        <f t="shared" si="13"/>
        <v>3.316375760081008E-06</v>
      </c>
      <c r="L69" s="9">
        <f t="shared" si="13"/>
        <v>1.98982809565567E-06</v>
      </c>
    </row>
    <row r="70" spans="1:12" ht="15">
      <c r="A70" s="1">
        <f t="shared" si="10"/>
        <v>548.15</v>
      </c>
      <c r="B70" s="1">
        <f t="shared" si="7"/>
        <v>0.0018243181610872938</v>
      </c>
      <c r="C70" s="7">
        <f t="shared" si="11"/>
        <v>129.6961839321617</v>
      </c>
      <c r="D70" s="7">
        <f t="shared" si="12"/>
        <v>52.00323102469379</v>
      </c>
      <c r="E70" s="1">
        <f t="shared" si="5"/>
        <v>0.09487043879356707</v>
      </c>
      <c r="F70">
        <f t="shared" si="2"/>
        <v>1.1081004492950323E-05</v>
      </c>
      <c r="G70" s="1">
        <f t="shared" si="3"/>
        <v>275</v>
      </c>
      <c r="J70" s="9">
        <f t="shared" si="13"/>
        <v>1.2927671448259076E-05</v>
      </c>
      <c r="K70" s="9">
        <f t="shared" si="13"/>
        <v>4.309260955226234E-06</v>
      </c>
      <c r="L70" s="9">
        <f t="shared" si="13"/>
        <v>2.585561029878618E-06</v>
      </c>
    </row>
    <row r="71" spans="1:12" ht="15">
      <c r="A71" s="1">
        <f t="shared" si="10"/>
        <v>553.15</v>
      </c>
      <c r="B71" s="1">
        <f t="shared" si="7"/>
        <v>0.0018078278947844166</v>
      </c>
      <c r="C71" s="7">
        <f t="shared" si="11"/>
        <v>129.76470943891098</v>
      </c>
      <c r="D71" s="7">
        <f t="shared" si="12"/>
        <v>51.294235168989665</v>
      </c>
      <c r="E71" s="1">
        <f t="shared" si="5"/>
        <v>0.09273114918013137</v>
      </c>
      <c r="F71">
        <f t="shared" si="2"/>
        <v>1.433249654896816E-05</v>
      </c>
      <c r="G71" s="1">
        <f t="shared" si="3"/>
        <v>280</v>
      </c>
      <c r="J71" s="9">
        <f t="shared" si="13"/>
        <v>1.6720966378404453E-05</v>
      </c>
      <c r="K71" s="9">
        <f t="shared" si="13"/>
        <v>5.573717591431117E-06</v>
      </c>
      <c r="L71" s="9">
        <f t="shared" si="13"/>
        <v>3.3442380107939626E-06</v>
      </c>
    </row>
    <row r="72" spans="1:12" ht="15">
      <c r="A72" s="1">
        <f t="shared" si="10"/>
        <v>558.15</v>
      </c>
      <c r="B72" s="1">
        <f t="shared" si="7"/>
        <v>0.0017916330735465377</v>
      </c>
      <c r="C72" s="7">
        <f t="shared" si="11"/>
        <v>129.8322728276374</v>
      </c>
      <c r="D72" s="7">
        <f t="shared" si="12"/>
        <v>50.584624250032014</v>
      </c>
      <c r="E72" s="1">
        <f t="shared" si="5"/>
        <v>0.09062908581928159</v>
      </c>
      <c r="F72">
        <f t="shared" si="2"/>
        <v>1.8455257155923663E-05</v>
      </c>
      <c r="G72" s="1">
        <f t="shared" si="3"/>
        <v>285</v>
      </c>
      <c r="J72" s="9">
        <f t="shared" si="13"/>
        <v>2.1530669768855732E-05</v>
      </c>
      <c r="K72" s="9">
        <f t="shared" si="13"/>
        <v>7.176992939928526E-06</v>
      </c>
      <c r="L72" s="9">
        <f t="shared" si="13"/>
        <v>4.306208126207243E-06</v>
      </c>
    </row>
    <row r="73" spans="1:12" ht="15">
      <c r="A73" s="1">
        <f aca="true" t="shared" si="14" ref="A73:A136">5+A72</f>
        <v>563.15</v>
      </c>
      <c r="B73" s="1">
        <f t="shared" si="7"/>
        <v>0.0017757258279321674</v>
      </c>
      <c r="C73" s="7">
        <f aca="true" t="shared" si="15" ref="C73:C136">$C$12+($F$12*(A73-$A$20)+$G$12/2*(A73^2-$A$20^2)+$H$12/3*(A73^3-$A$20^3)+$I$12/4*(A73^4-$A$20^4)+$J$12/5*(A73^5-$A$20^5))/1000</f>
        <v>129.89886820674226</v>
      </c>
      <c r="D73" s="7">
        <f aca="true" t="shared" si="16" ref="D73:D136">E73*A73</f>
        <v>49.87441242286049</v>
      </c>
      <c r="E73" s="1">
        <f t="shared" si="5"/>
        <v>0.08856328229221432</v>
      </c>
      <c r="F73">
        <f t="shared" si="2"/>
        <v>2.3660524949053536E-05</v>
      </c>
      <c r="G73" s="1">
        <f t="shared" si="3"/>
        <v>290</v>
      </c>
      <c r="J73" s="9">
        <f t="shared" si="13"/>
        <v>2.7603183817106515E-05</v>
      </c>
      <c r="K73" s="9">
        <f t="shared" si="13"/>
        <v>9.201230594541802E-06</v>
      </c>
      <c r="L73" s="9">
        <f t="shared" si="13"/>
        <v>5.520758675834535E-06</v>
      </c>
    </row>
    <row r="74" spans="1:12" ht="15">
      <c r="A74" s="1">
        <f t="shared" si="14"/>
        <v>568.15</v>
      </c>
      <c r="B74" s="1">
        <f t="shared" si="7"/>
        <v>0.0017600985655196692</v>
      </c>
      <c r="C74" s="7">
        <f t="shared" si="15"/>
        <v>129.96449011030143</v>
      </c>
      <c r="D74" s="7">
        <f t="shared" si="16"/>
        <v>49.163613641579644</v>
      </c>
      <c r="E74" s="1">
        <f t="shared" si="5"/>
        <v>0.08653280584630757</v>
      </c>
      <c r="F74">
        <f t="shared" si="2"/>
        <v>3.0205316560824954E-05</v>
      </c>
      <c r="G74" s="1">
        <f t="shared" si="3"/>
        <v>295</v>
      </c>
      <c r="J74" s="9">
        <f t="shared" si="13"/>
        <v>3.523829420649228E-05</v>
      </c>
      <c r="K74" s="9">
        <f t="shared" si="13"/>
        <v>1.1746374016953073E-05</v>
      </c>
      <c r="L74" s="9">
        <f t="shared" si="13"/>
        <v>7.0478575248800465E-06</v>
      </c>
    </row>
    <row r="75" spans="1:12" ht="15">
      <c r="A75" s="1">
        <f t="shared" si="14"/>
        <v>573.15</v>
      </c>
      <c r="B75" s="1">
        <f t="shared" si="7"/>
        <v>0.0017447439588240427</v>
      </c>
      <c r="C75" s="7">
        <f t="shared" si="15"/>
        <v>130.02913349745205</v>
      </c>
      <c r="D75" s="7">
        <f t="shared" si="16"/>
        <v>48.45224166092052</v>
      </c>
      <c r="E75" s="1">
        <f t="shared" si="5"/>
        <v>0.08453675592937368</v>
      </c>
      <c r="F75">
        <f t="shared" si="2"/>
        <v>3.840114617098343E-05</v>
      </c>
      <c r="G75" s="1">
        <f t="shared" si="3"/>
        <v>300</v>
      </c>
      <c r="J75" s="9">
        <f t="shared" si="13"/>
        <v>4.4799330129585225E-05</v>
      </c>
      <c r="K75" s="9">
        <f t="shared" si="13"/>
        <v>1.4933556052066799E-05</v>
      </c>
      <c r="L75" s="9">
        <f t="shared" si="13"/>
        <v>8.960187154222921E-06</v>
      </c>
    </row>
    <row r="76" spans="1:12" ht="15">
      <c r="A76" s="1">
        <f t="shared" si="14"/>
        <v>578.15</v>
      </c>
      <c r="B76" s="1">
        <f t="shared" si="7"/>
        <v>0.001729654933840699</v>
      </c>
      <c r="C76" s="7">
        <f t="shared" si="15"/>
        <v>130.0927937517794</v>
      </c>
      <c r="D76" s="7">
        <f t="shared" si="16"/>
        <v>47.740310037752984</v>
      </c>
      <c r="E76" s="1">
        <f t="shared" si="5"/>
        <v>0.08257426279988409</v>
      </c>
      <c r="F76">
        <f t="shared" si="2"/>
        <v>4.8624168982344936E-05</v>
      </c>
      <c r="G76" s="1">
        <f t="shared" si="3"/>
        <v>305</v>
      </c>
      <c r="J76" s="9">
        <f t="shared" si="13"/>
        <v>5.6724979240263646E-05</v>
      </c>
      <c r="K76" s="9">
        <f t="shared" si="13"/>
        <v>1.8909041490078535E-05</v>
      </c>
      <c r="L76" s="9">
        <f t="shared" si="13"/>
        <v>1.1345510707140195E-05</v>
      </c>
    </row>
    <row r="77" spans="1:12" ht="15">
      <c r="A77" s="1">
        <f t="shared" si="14"/>
        <v>583.15</v>
      </c>
      <c r="B77" s="1">
        <f t="shared" si="7"/>
        <v>0.001714824659178599</v>
      </c>
      <c r="C77" s="7">
        <f t="shared" si="15"/>
        <v>130.15546668070343</v>
      </c>
      <c r="D77" s="7">
        <f t="shared" si="16"/>
        <v>47.02783213255114</v>
      </c>
      <c r="E77" s="1">
        <f t="shared" si="5"/>
        <v>0.08064448620861038</v>
      </c>
      <c r="F77">
        <f t="shared" si="2"/>
        <v>6.132694003202847E-05</v>
      </c>
      <c r="G77" s="1">
        <f t="shared" si="3"/>
        <v>310</v>
      </c>
      <c r="J77" s="9">
        <f t="shared" si="13"/>
        <v>7.154297794012906E-05</v>
      </c>
      <c r="K77" s="9">
        <f t="shared" si="13"/>
        <v>2.3848796789338084E-05</v>
      </c>
      <c r="L77" s="9">
        <f t="shared" si="13"/>
        <v>1.4309414578531035E-05</v>
      </c>
    </row>
    <row r="78" spans="1:12" ht="15">
      <c r="A78" s="1">
        <f t="shared" si="14"/>
        <v>588.15</v>
      </c>
      <c r="B78" s="1">
        <f t="shared" si="7"/>
        <v>0.0017002465357476835</v>
      </c>
      <c r="C78" s="7">
        <f t="shared" si="15"/>
        <v>130.21714851486567</v>
      </c>
      <c r="D78" s="7">
        <f t="shared" si="16"/>
        <v>46.31482111081374</v>
      </c>
      <c r="E78" s="1">
        <f t="shared" si="5"/>
        <v>0.07874661414743474</v>
      </c>
      <c r="F78">
        <f t="shared" si="2"/>
        <v>7.705199931440367E-05</v>
      </c>
      <c r="G78" s="1">
        <f t="shared" si="3"/>
        <v>315</v>
      </c>
      <c r="J78" s="9">
        <f t="shared" si="13"/>
        <v>8.988591899540733E-05</v>
      </c>
      <c r="K78" s="9">
        <f t="shared" si="13"/>
        <v>2.996376854571731E-05</v>
      </c>
      <c r="L78" s="9">
        <f t="shared" si="13"/>
        <v>1.7978476608595146E-05</v>
      </c>
    </row>
    <row r="79" spans="1:12" ht="15">
      <c r="A79" s="1">
        <f t="shared" si="14"/>
        <v>593.15</v>
      </c>
      <c r="B79" s="1">
        <f t="shared" si="7"/>
        <v>0.0016859141869678834</v>
      </c>
      <c r="C79" s="7">
        <f t="shared" si="15"/>
        <v>130.27783590751602</v>
      </c>
      <c r="D79" s="7">
        <f t="shared" si="16"/>
        <v>45.601289944441405</v>
      </c>
      <c r="E79" s="1">
        <f t="shared" si="5"/>
        <v>0.07687986166136965</v>
      </c>
      <c r="F79">
        <f t="shared" si="2"/>
        <v>9.644751497749165E-05</v>
      </c>
      <c r="G79" s="1">
        <f t="shared" si="3"/>
        <v>320</v>
      </c>
      <c r="J79" s="9">
        <f t="shared" si="13"/>
        <v>0.00011250944100841067</v>
      </c>
      <c r="K79" s="9">
        <f t="shared" si="13"/>
        <v>3.750596018588022E-05</v>
      </c>
      <c r="L79" s="9">
        <f t="shared" si="13"/>
        <v>2.2503913723884998E-05</v>
      </c>
    </row>
    <row r="80" spans="1:12" ht="15">
      <c r="A80" s="1">
        <f t="shared" si="14"/>
        <v>598.15</v>
      </c>
      <c r="B80" s="1">
        <f t="shared" si="7"/>
        <v>0.0016718214494691967</v>
      </c>
      <c r="C80" s="7">
        <f t="shared" si="15"/>
        <v>130.3375259338993</v>
      </c>
      <c r="D80" s="7">
        <f t="shared" si="16"/>
        <v>44.887251413072725</v>
      </c>
      <c r="E80" s="1">
        <f t="shared" si="5"/>
        <v>0.07504346972009149</v>
      </c>
      <c r="F80">
        <f t="shared" si="2"/>
        <v>0.00012028523835125879</v>
      </c>
      <c r="G80" s="1">
        <f t="shared" si="3"/>
        <v>325</v>
      </c>
      <c r="J80" s="9">
        <f t="shared" si="13"/>
        <v>0.00014031308755109204</v>
      </c>
      <c r="K80" s="9">
        <f t="shared" si="13"/>
        <v>4.6775404651329404E-05</v>
      </c>
      <c r="L80" s="9">
        <f t="shared" si="13"/>
        <v>2.8065767905857903E-05</v>
      </c>
    </row>
    <row r="81" spans="1:12" ht="15">
      <c r="A81" s="1">
        <f t="shared" si="14"/>
        <v>603.15</v>
      </c>
      <c r="B81" s="1">
        <f t="shared" si="7"/>
        <v>0.0016579623642543316</v>
      </c>
      <c r="C81" s="7">
        <f t="shared" si="15"/>
        <v>130.39621609064218</v>
      </c>
      <c r="D81" s="7">
        <f t="shared" si="16"/>
        <v>44.1727181053807</v>
      </c>
      <c r="E81" s="1">
        <f t="shared" si="5"/>
        <v>0.07323670414553711</v>
      </c>
      <c r="F81">
        <f t="shared" si="2"/>
        <v>0.00014948104775734498</v>
      </c>
      <c r="G81" s="1">
        <f t="shared" si="3"/>
        <v>330</v>
      </c>
      <c r="J81" s="9">
        <f t="shared" si="13"/>
        <v>0.00017436414755885602</v>
      </c>
      <c r="K81" s="9">
        <f t="shared" si="13"/>
        <v>5.812813949528019E-05</v>
      </c>
      <c r="L81" s="9">
        <f t="shared" si="13"/>
        <v>3.4877694647368007E-05</v>
      </c>
    </row>
    <row r="82" spans="1:12" ht="15">
      <c r="A82" s="1">
        <f t="shared" si="14"/>
        <v>608.15</v>
      </c>
      <c r="B82" s="1">
        <f t="shared" si="7"/>
        <v>0.0016443311682972951</v>
      </c>
      <c r="C82" s="7">
        <f t="shared" si="15"/>
        <v>130.4539042951399</v>
      </c>
      <c r="D82" s="7">
        <f t="shared" si="16"/>
        <v>43.45770242033129</v>
      </c>
      <c r="E82" s="1">
        <f t="shared" si="5"/>
        <v>0.07145885459233954</v>
      </c>
      <c r="F82">
        <f t="shared" si="2"/>
        <v>0.00018511838240887002</v>
      </c>
      <c r="G82" s="1">
        <f t="shared" si="3"/>
        <v>335</v>
      </c>
      <c r="J82" s="9">
        <f t="shared" si="13"/>
        <v>0.00021592481254965705</v>
      </c>
      <c r="K82" s="9">
        <f t="shared" si="13"/>
        <v>7.198529979146155E-05</v>
      </c>
      <c r="L82" s="9">
        <f t="shared" si="13"/>
        <v>4.319242356270048E-05</v>
      </c>
    </row>
    <row r="83" spans="1:12" ht="15">
      <c r="A83" s="1">
        <f t="shared" si="14"/>
        <v>613.15</v>
      </c>
      <c r="B83" s="1">
        <f t="shared" si="7"/>
        <v>0.0016309222865530458</v>
      </c>
      <c r="C83" s="7">
        <f t="shared" si="15"/>
        <v>130.510588884943</v>
      </c>
      <c r="D83" s="7">
        <f t="shared" si="16"/>
        <v>42.742216568405695</v>
      </c>
      <c r="E83" s="1">
        <f t="shared" si="5"/>
        <v>0.0697092335780897</v>
      </c>
      <c r="F83">
        <f t="shared" si="2"/>
        <v>0.00022847489319981058</v>
      </c>
      <c r="G83" s="1">
        <f t="shared" si="3"/>
        <v>340</v>
      </c>
      <c r="J83" s="9">
        <f t="shared" si="13"/>
        <v>0.0002664830099430033</v>
      </c>
      <c r="K83" s="9">
        <f t="shared" si="13"/>
        <v>8.884345349493514E-05</v>
      </c>
      <c r="L83" s="9">
        <f t="shared" si="13"/>
        <v>5.3307966522498954E-05</v>
      </c>
    </row>
    <row r="84" spans="1:12" ht="15">
      <c r="A84" s="1">
        <f t="shared" si="14"/>
        <v>618.15</v>
      </c>
      <c r="B84" s="1">
        <f t="shared" si="7"/>
        <v>0.00161773032435493</v>
      </c>
      <c r="C84" s="7">
        <f t="shared" si="15"/>
        <v>130.56626861714398</v>
      </c>
      <c r="D84" s="7">
        <f t="shared" si="16"/>
        <v>42.026272572787676</v>
      </c>
      <c r="E84" s="1">
        <f t="shared" si="5"/>
        <v>0.0679871755606045</v>
      </c>
      <c r="F84">
        <f t="shared" si="2"/>
        <v>0.0002810526637597221</v>
      </c>
      <c r="G84" s="1">
        <f t="shared" si="3"/>
        <v>345</v>
      </c>
      <c r="J84" s="9">
        <f t="shared" si="13"/>
        <v>0.00032778729464531803</v>
      </c>
      <c r="K84" s="9">
        <f t="shared" si="13"/>
        <v>0.00010928631332509707</v>
      </c>
      <c r="L84" s="9">
        <f t="shared" si="13"/>
        <v>6.557465455995601E-05</v>
      </c>
    </row>
    <row r="85" spans="1:12" ht="15">
      <c r="A85" s="1">
        <f t="shared" si="14"/>
        <v>623.15</v>
      </c>
      <c r="B85" s="1">
        <f t="shared" si="7"/>
        <v>0.0016047500601781273</v>
      </c>
      <c r="C85" s="7">
        <f t="shared" si="15"/>
        <v>130.62094266776424</v>
      </c>
      <c r="D85" s="7">
        <f t="shared" si="16"/>
        <v>41.30988227051746</v>
      </c>
      <c r="E85" s="1">
        <f t="shared" si="5"/>
        <v>0.06629203605956425</v>
      </c>
      <c r="F85">
        <f aca="true" t="shared" si="17" ref="F85:F148">EXP(-D85*1000/8.314472/A85)</f>
        <v>0.00034461238275477465</v>
      </c>
      <c r="G85" s="1">
        <f aca="true" t="shared" si="18" ref="G85:G148">A85-273.15</f>
        <v>350</v>
      </c>
      <c r="J85" s="9">
        <f aca="true" t="shared" si="19" ref="J85:L116">(1+J$18)*$F85/(J$17*J$18+(1+J$18)*$F85)</f>
        <v>0.0004018862024251208</v>
      </c>
      <c r="K85" s="9">
        <f t="shared" si="19"/>
        <v>0.00013399796876490666</v>
      </c>
      <c r="L85" s="9">
        <f t="shared" si="19"/>
        <v>8.04030907992838E-05</v>
      </c>
    </row>
    <row r="86" spans="1:12" ht="15">
      <c r="A86" s="1">
        <f t="shared" si="14"/>
        <v>628.15</v>
      </c>
      <c r="B86" s="1">
        <f t="shared" si="7"/>
        <v>0.0015919764387487066</v>
      </c>
      <c r="C86" s="7">
        <f t="shared" si="15"/>
        <v>130.67461063114067</v>
      </c>
      <c r="D86" s="7">
        <f t="shared" si="16"/>
        <v>40.59305731361355</v>
      </c>
      <c r="E86" s="1">
        <f aca="true" t="shared" si="20" ref="E86:E149">E85+(C86+C85)/2*(B86-B85)</f>
        <v>0.06462319082004864</v>
      </c>
      <c r="F86">
        <f t="shared" si="17"/>
        <v>0.00042121187698347976</v>
      </c>
      <c r="G86" s="1">
        <f t="shared" si="18"/>
        <v>355</v>
      </c>
      <c r="J86" s="9">
        <f t="shared" si="19"/>
        <v>0.0004911724875144397</v>
      </c>
      <c r="K86" s="9">
        <f t="shared" si="19"/>
        <v>0.0001637777912682378</v>
      </c>
      <c r="L86" s="9">
        <f t="shared" si="19"/>
        <v>9.827311274228107E-05</v>
      </c>
    </row>
    <row r="87" spans="1:12" ht="15">
      <c r="A87" s="1">
        <f t="shared" si="14"/>
        <v>633.15</v>
      </c>
      <c r="B87" s="1">
        <f aca="true" t="shared" si="21" ref="B87:B150">1/A87</f>
        <v>0.0015794045644791914</v>
      </c>
      <c r="C87" s="7">
        <f t="shared" si="15"/>
        <v>130.7272725193125</v>
      </c>
      <c r="D87" s="7">
        <f t="shared" si="16"/>
        <v>39.875809170163635</v>
      </c>
      <c r="E87" s="1">
        <f t="shared" si="20"/>
        <v>0.06298003501565765</v>
      </c>
      <c r="F87">
        <f t="shared" si="17"/>
        <v>0.0005132494442682596</v>
      </c>
      <c r="G87" s="1">
        <f t="shared" si="18"/>
        <v>360</v>
      </c>
      <c r="J87" s="9">
        <f t="shared" si="19"/>
        <v>0.0005984326821978044</v>
      </c>
      <c r="K87" s="9">
        <f t="shared" si="19"/>
        <v>0.00019955717508962864</v>
      </c>
      <c r="L87" s="9">
        <f t="shared" si="19"/>
        <v>0.00011974386335261917</v>
      </c>
    </row>
    <row r="88" spans="1:12" ht="15">
      <c r="A88" s="1">
        <f t="shared" si="14"/>
        <v>638.15</v>
      </c>
      <c r="B88" s="1">
        <f t="shared" si="21"/>
        <v>0.0015670296952127244</v>
      </c>
      <c r="C88" s="7">
        <f t="shared" si="15"/>
        <v>130.77892876140794</v>
      </c>
      <c r="D88" s="7">
        <f t="shared" si="16"/>
        <v>39.15814912538597</v>
      </c>
      <c r="E88" s="1">
        <f t="shared" si="20"/>
        <v>0.06136198248904798</v>
      </c>
      <c r="F88">
        <f t="shared" si="17"/>
        <v>0.0006235124553952821</v>
      </c>
      <c r="G88" s="1">
        <f t="shared" si="18"/>
        <v>365</v>
      </c>
      <c r="J88" s="9">
        <f t="shared" si="19"/>
        <v>0.0007269024264582832</v>
      </c>
      <c r="K88" s="9">
        <f t="shared" si="19"/>
        <v>0.0002424182851125385</v>
      </c>
      <c r="L88" s="9">
        <f t="shared" si="19"/>
        <v>0.00014546507642527142</v>
      </c>
    </row>
    <row r="89" spans="1:12" ht="15">
      <c r="A89" s="1">
        <f t="shared" si="14"/>
        <v>643.15</v>
      </c>
      <c r="B89" s="1">
        <f t="shared" si="21"/>
        <v>0.0015548472362590376</v>
      </c>
      <c r="C89" s="7">
        <f t="shared" si="15"/>
        <v>130.82958020303104</v>
      </c>
      <c r="D89" s="7">
        <f t="shared" si="16"/>
        <v>38.4400882826622</v>
      </c>
      <c r="E89" s="1">
        <f t="shared" si="20"/>
        <v>0.059768465027850735</v>
      </c>
      <c r="F89">
        <f t="shared" si="17"/>
        <v>0.0007552317253083517</v>
      </c>
      <c r="G89" s="1">
        <f t="shared" si="18"/>
        <v>370</v>
      </c>
      <c r="J89" s="9">
        <f t="shared" si="19"/>
        <v>0.0008803280192694417</v>
      </c>
      <c r="K89" s="9">
        <f t="shared" si="19"/>
        <v>0.0002936149914257003</v>
      </c>
      <c r="L89" s="9">
        <f t="shared" si="19"/>
        <v>0.00017618968762886917</v>
      </c>
    </row>
    <row r="90" spans="1:12" ht="15">
      <c r="A90" s="1">
        <f t="shared" si="14"/>
        <v>648.15</v>
      </c>
      <c r="B90" s="1">
        <f t="shared" si="21"/>
        <v>0.0015428527347064722</v>
      </c>
      <c r="C90" s="7">
        <f t="shared" si="15"/>
        <v>130.87922810564848</v>
      </c>
      <c r="D90" s="7">
        <f t="shared" si="16"/>
        <v>37.72163756454296</v>
      </c>
      <c r="E90" s="1">
        <f t="shared" si="20"/>
        <v>0.058198931674061496</v>
      </c>
      <c r="F90">
        <f t="shared" si="17"/>
        <v>0.0009121421853120783</v>
      </c>
      <c r="G90" s="1">
        <f t="shared" si="18"/>
        <v>375</v>
      </c>
      <c r="J90" s="9">
        <f t="shared" si="19"/>
        <v>0.0010630346376703796</v>
      </c>
      <c r="K90" s="9">
        <f t="shared" si="19"/>
        <v>0.00035459617790312424</v>
      </c>
      <c r="L90" s="9">
        <f t="shared" si="19"/>
        <v>0.00021278788825062565</v>
      </c>
    </row>
    <row r="91" spans="1:12" ht="15">
      <c r="A91" s="1">
        <f t="shared" si="14"/>
        <v>653.15</v>
      </c>
      <c r="B91" s="1">
        <f t="shared" si="21"/>
        <v>0.001531041873995254</v>
      </c>
      <c r="C91" s="7">
        <f t="shared" si="15"/>
        <v>130.92787414597606</v>
      </c>
      <c r="D91" s="7">
        <f t="shared" si="16"/>
        <v>37.00280771372704</v>
      </c>
      <c r="E91" s="1">
        <f t="shared" si="20"/>
        <v>0.05665284806511068</v>
      </c>
      <c r="F91">
        <f t="shared" si="17"/>
        <v>0.0010985504200705237</v>
      </c>
      <c r="G91" s="1">
        <f t="shared" si="18"/>
        <v>380</v>
      </c>
      <c r="J91" s="9">
        <f t="shared" si="19"/>
        <v>0.001280001652670174</v>
      </c>
      <c r="K91" s="9">
        <f t="shared" si="19"/>
        <v>0.00042703161834153767</v>
      </c>
      <c r="L91" s="9">
        <f t="shared" si="19"/>
        <v>0.0002562627439226258</v>
      </c>
    </row>
    <row r="92" spans="1:12" ht="15">
      <c r="A92" s="1">
        <f t="shared" si="14"/>
        <v>658.15</v>
      </c>
      <c r="B92" s="1">
        <f t="shared" si="21"/>
        <v>0.0015194104687381296</v>
      </c>
      <c r="C92" s="7">
        <f t="shared" si="15"/>
        <v>130.97552041536582</v>
      </c>
      <c r="D92" s="7">
        <f t="shared" si="16"/>
        <v>36.28360929401529</v>
      </c>
      <c r="E92" s="1">
        <f t="shared" si="20"/>
        <v>0.055129695804930934</v>
      </c>
      <c r="F92">
        <f t="shared" si="17"/>
        <v>0.001319409665576823</v>
      </c>
      <c r="G92" s="1">
        <f t="shared" si="18"/>
        <v>385</v>
      </c>
      <c r="J92" s="9">
        <f t="shared" si="19"/>
        <v>0.0015369454390605727</v>
      </c>
      <c r="K92" s="9">
        <f t="shared" si="19"/>
        <v>0.0005128406183864536</v>
      </c>
      <c r="L92" s="9">
        <f t="shared" si="19"/>
        <v>0.0003077675053029677</v>
      </c>
    </row>
    <row r="93" spans="1:12" ht="15">
      <c r="A93" s="1">
        <f t="shared" si="14"/>
        <v>663.15</v>
      </c>
      <c r="B93" s="1">
        <f t="shared" si="21"/>
        <v>0.0015079544597753148</v>
      </c>
      <c r="C93" s="7">
        <f t="shared" si="15"/>
        <v>131.0221694191925</v>
      </c>
      <c r="D93" s="7">
        <f t="shared" si="16"/>
        <v>35.56405269124036</v>
      </c>
      <c r="E93" s="1">
        <f t="shared" si="20"/>
        <v>0.05362897186344019</v>
      </c>
      <c r="F93">
        <f t="shared" si="17"/>
        <v>0.0015804028968861863</v>
      </c>
      <c r="G93" s="1">
        <f t="shared" si="18"/>
        <v>390</v>
      </c>
      <c r="J93" s="9">
        <f t="shared" si="19"/>
        <v>0.001840410025475544</v>
      </c>
      <c r="K93" s="9">
        <f t="shared" si="19"/>
        <v>0.000614223624035554</v>
      </c>
      <c r="L93" s="9">
        <f t="shared" si="19"/>
        <v>0.00036862474163121793</v>
      </c>
    </row>
    <row r="94" spans="1:12" ht="15">
      <c r="A94" s="1">
        <f t="shared" si="14"/>
        <v>668.15</v>
      </c>
      <c r="B94" s="1">
        <f t="shared" si="21"/>
        <v>0.0014966699094514705</v>
      </c>
      <c r="C94" s="7">
        <f t="shared" si="15"/>
        <v>131.06782407624036</v>
      </c>
      <c r="D94" s="7">
        <f t="shared" si="16"/>
        <v>34.84414811417276</v>
      </c>
      <c r="E94" s="1">
        <f t="shared" si="20"/>
        <v>0.052150188002952576</v>
      </c>
      <c r="F94">
        <f t="shared" si="17"/>
        <v>0.001888034667111709</v>
      </c>
      <c r="G94" s="1">
        <f t="shared" si="18"/>
        <v>395</v>
      </c>
      <c r="J94" s="9">
        <f t="shared" si="19"/>
        <v>0.0021978658568769746</v>
      </c>
      <c r="K94" s="9">
        <f t="shared" si="19"/>
        <v>0.0007336969973454975</v>
      </c>
      <c r="L94" s="9">
        <f t="shared" si="19"/>
        <v>0.00044034743104247635</v>
      </c>
    </row>
    <row r="95" spans="1:12" ht="15">
      <c r="A95" s="1">
        <f t="shared" si="14"/>
        <v>673.15</v>
      </c>
      <c r="B95" s="1">
        <f t="shared" si="21"/>
        <v>0.0014855529971031717</v>
      </c>
      <c r="C95" s="7">
        <f t="shared" si="15"/>
        <v>131.11248771809008</v>
      </c>
      <c r="D95" s="7">
        <f t="shared" si="16"/>
        <v>34.12390559540459</v>
      </c>
      <c r="E95" s="1">
        <f t="shared" si="20"/>
        <v>0.050692870230118973</v>
      </c>
      <c r="F95">
        <f t="shared" si="17"/>
        <v>0.002249732391835182</v>
      </c>
      <c r="G95" s="1">
        <f t="shared" si="18"/>
        <v>400</v>
      </c>
      <c r="J95" s="9">
        <f t="shared" si="19"/>
        <v>0.0026178168385804584</v>
      </c>
      <c r="K95" s="9">
        <f t="shared" si="19"/>
        <v>0.0008741311563669963</v>
      </c>
      <c r="L95" s="9">
        <f t="shared" si="19"/>
        <v>0.0005246621432305835</v>
      </c>
    </row>
    <row r="96" spans="1:12" ht="15">
      <c r="A96" s="1">
        <f t="shared" si="14"/>
        <v>678.15</v>
      </c>
      <c r="B96" s="1">
        <f t="shared" si="21"/>
        <v>0.0014746000147460002</v>
      </c>
      <c r="C96" s="7">
        <f t="shared" si="15"/>
        <v>131.1561640885053</v>
      </c>
      <c r="D96" s="7">
        <f t="shared" si="16"/>
        <v>33.403334992211434</v>
      </c>
      <c r="E96" s="1">
        <f t="shared" si="20"/>
        <v>0.049256558272080565</v>
      </c>
      <c r="F96">
        <f t="shared" si="17"/>
        <v>0.0026739578055350777</v>
      </c>
      <c r="G96" s="1">
        <f t="shared" si="18"/>
        <v>405</v>
      </c>
      <c r="J96" s="9">
        <f t="shared" si="19"/>
        <v>0.0031099156925601342</v>
      </c>
      <c r="K96" s="9">
        <f t="shared" si="19"/>
        <v>0.001038792268437995</v>
      </c>
      <c r="L96" s="9">
        <f t="shared" si="19"/>
        <v>0.0006235344501691731</v>
      </c>
    </row>
    <row r="97" spans="1:12" ht="15">
      <c r="A97" s="1">
        <f t="shared" si="14"/>
        <v>683.15</v>
      </c>
      <c r="B97" s="1">
        <f t="shared" si="21"/>
        <v>0.0014638073629510357</v>
      </c>
      <c r="C97" s="7">
        <f t="shared" si="15"/>
        <v>131.19885734281954</v>
      </c>
      <c r="D97" s="7">
        <f t="shared" si="16"/>
        <v>32.68244598739354</v>
      </c>
      <c r="E97" s="1">
        <f t="shared" si="20"/>
        <v>0.047840805075596196</v>
      </c>
      <c r="F97">
        <f t="shared" si="17"/>
        <v>0.0031703293487267375</v>
      </c>
      <c r="G97" s="1">
        <f t="shared" si="18"/>
        <v>410</v>
      </c>
      <c r="J97" s="9">
        <f t="shared" si="19"/>
        <v>0.003685087475708187</v>
      </c>
      <c r="K97" s="9">
        <f t="shared" si="19"/>
        <v>0.0012313876727631562</v>
      </c>
      <c r="L97" s="9">
        <f t="shared" si="19"/>
        <v>0.0007391966987389235</v>
      </c>
    </row>
    <row r="98" spans="1:12" ht="15">
      <c r="A98" s="1">
        <f t="shared" si="14"/>
        <v>688.15</v>
      </c>
      <c r="B98" s="1">
        <f t="shared" si="21"/>
        <v>0.0014531715469011117</v>
      </c>
      <c r="C98" s="7">
        <f t="shared" si="15"/>
        <v>131.24057204732276</v>
      </c>
      <c r="D98" s="7">
        <f t="shared" si="16"/>
        <v>31.961248090096625</v>
      </c>
      <c r="E98" s="1">
        <f t="shared" si="20"/>
        <v>0.046445176327975915</v>
      </c>
      <c r="F98">
        <f t="shared" si="17"/>
        <v>0.0037497562760893466</v>
      </c>
      <c r="G98" s="1">
        <f t="shared" si="18"/>
        <v>415</v>
      </c>
      <c r="J98" s="9">
        <f t="shared" si="19"/>
        <v>0.004355660877606529</v>
      </c>
      <c r="K98" s="9">
        <f t="shared" si="19"/>
        <v>0.0014561151885087605</v>
      </c>
      <c r="L98" s="9">
        <f t="shared" si="19"/>
        <v>0.0008741782748106228</v>
      </c>
    </row>
    <row r="99" spans="1:12" ht="15">
      <c r="A99" s="1">
        <f t="shared" si="14"/>
        <v>693.15</v>
      </c>
      <c r="B99" s="1">
        <f t="shared" si="21"/>
        <v>0.0014426891726177595</v>
      </c>
      <c r="C99" s="7">
        <f t="shared" si="15"/>
        <v>131.28131317864836</v>
      </c>
      <c r="D99" s="7">
        <f t="shared" si="16"/>
        <v>31.239750636613454</v>
      </c>
      <c r="E99" s="1">
        <f t="shared" si="20"/>
        <v>0.045069249998720994</v>
      </c>
      <c r="F99">
        <f t="shared" si="17"/>
        <v>0.004424585306760206</v>
      </c>
      <c r="G99" s="1">
        <f t="shared" si="18"/>
        <v>420</v>
      </c>
      <c r="J99" s="9">
        <f t="shared" si="19"/>
        <v>0.0051355066228828</v>
      </c>
      <c r="K99" s="9">
        <f t="shared" si="19"/>
        <v>0.0017177164370534152</v>
      </c>
      <c r="L99" s="9">
        <f t="shared" si="19"/>
        <v>0.0010313384810564797</v>
      </c>
    </row>
    <row r="100" spans="1:12" ht="15">
      <c r="A100" s="1">
        <f t="shared" si="14"/>
        <v>698.15</v>
      </c>
      <c r="B100" s="1">
        <f t="shared" si="21"/>
        <v>0.001432356943350283</v>
      </c>
      <c r="C100" s="7">
        <f t="shared" si="15"/>
        <v>131.32108612315972</v>
      </c>
      <c r="D100" s="7">
        <f t="shared" si="16"/>
        <v>30.517962791166656</v>
      </c>
      <c r="E100" s="1">
        <f t="shared" si="20"/>
        <v>0.04371261590083314</v>
      </c>
      <c r="F100">
        <f t="shared" si="17"/>
        <v>0.005208760668049431</v>
      </c>
      <c r="G100" s="1">
        <f t="shared" si="18"/>
        <v>425</v>
      </c>
      <c r="J100" s="9">
        <f t="shared" si="19"/>
        <v>0.006040181940253042</v>
      </c>
      <c r="K100" s="9">
        <f t="shared" si="19"/>
        <v>0.0020215342699436245</v>
      </c>
      <c r="L100" s="9">
        <f t="shared" si="19"/>
        <v>0.0012139021398766222</v>
      </c>
    </row>
    <row r="101" spans="1:12" ht="15">
      <c r="A101" s="1">
        <f t="shared" si="14"/>
        <v>703.15</v>
      </c>
      <c r="B101" s="1">
        <f t="shared" si="21"/>
        <v>0.0014221716561188937</v>
      </c>
      <c r="C101" s="7">
        <f t="shared" si="15"/>
        <v>131.35989667633706</v>
      </c>
      <c r="D101" s="7">
        <f t="shared" si="16"/>
        <v>29.79589354667349</v>
      </c>
      <c r="E101" s="1">
        <f t="shared" si="20"/>
        <v>0.04237487527081489</v>
      </c>
      <c r="F101">
        <f t="shared" si="17"/>
        <v>0.0061179984129055166</v>
      </c>
      <c r="G101" s="1">
        <f t="shared" si="18"/>
        <v>430</v>
      </c>
      <c r="J101" s="9">
        <f t="shared" si="19"/>
        <v>0.00708707961623811</v>
      </c>
      <c r="K101" s="9">
        <f t="shared" si="19"/>
        <v>0.002373574345654512</v>
      </c>
      <c r="L101" s="9">
        <f t="shared" si="19"/>
        <v>0.0014254980176024526</v>
      </c>
    </row>
    <row r="102" spans="1:12" ht="15">
      <c r="A102" s="1">
        <f t="shared" si="14"/>
        <v>708.15</v>
      </c>
      <c r="B102" s="1">
        <f t="shared" si="21"/>
        <v>0.001412130198404293</v>
      </c>
      <c r="C102" s="7">
        <f t="shared" si="15"/>
        <v>131.39775104216412</v>
      </c>
      <c r="D102" s="7">
        <f t="shared" si="16"/>
        <v>29.073551725493246</v>
      </c>
      <c r="E102" s="1">
        <f t="shared" si="20"/>
        <v>0.04105564036643825</v>
      </c>
      <c r="F102">
        <f t="shared" si="17"/>
        <v>0.00716997591938494</v>
      </c>
      <c r="G102" s="1">
        <f t="shared" si="18"/>
        <v>435</v>
      </c>
      <c r="J102" s="9">
        <f t="shared" si="19"/>
        <v>0.008295579615521693</v>
      </c>
      <c r="K102" s="9">
        <f t="shared" si="19"/>
        <v>0.0027805708363402033</v>
      </c>
      <c r="L102" s="9">
        <f t="shared" si="19"/>
        <v>0.0016702001457305497</v>
      </c>
    </row>
    <row r="103" spans="1:12" ht="15">
      <c r="A103" s="1">
        <f t="shared" si="14"/>
        <v>713.15</v>
      </c>
      <c r="B103" s="1">
        <f t="shared" si="21"/>
        <v>0.0014022295449765128</v>
      </c>
      <c r="C103" s="7">
        <f t="shared" si="15"/>
        <v>131.43465583251498</v>
      </c>
      <c r="D103" s="7">
        <f t="shared" si="16"/>
        <v>28.350945980157896</v>
      </c>
      <c r="E103" s="1">
        <f t="shared" si="20"/>
        <v>0.0397545340814105</v>
      </c>
      <c r="F103">
        <f t="shared" si="17"/>
        <v>0.008384537506988332</v>
      </c>
      <c r="G103" s="1">
        <f t="shared" si="18"/>
        <v>440</v>
      </c>
      <c r="J103" s="9">
        <f t="shared" si="19"/>
        <v>0.009687200611807728</v>
      </c>
      <c r="K103" s="9">
        <f t="shared" si="19"/>
        <v>0.0032500561680019616</v>
      </c>
      <c r="L103" s="9">
        <f t="shared" si="19"/>
        <v>0.0019525720883849067</v>
      </c>
    </row>
    <row r="104" spans="1:12" ht="15">
      <c r="A104" s="1">
        <f t="shared" si="14"/>
        <v>718.15</v>
      </c>
      <c r="B104" s="1">
        <f t="shared" si="21"/>
        <v>0.0013924667548562278</v>
      </c>
      <c r="C104" s="7">
        <f t="shared" si="15"/>
        <v>131.47061806654077</v>
      </c>
      <c r="D104" s="7">
        <f t="shared" si="16"/>
        <v>27.628084794086448</v>
      </c>
      <c r="E104" s="1">
        <f t="shared" si="20"/>
        <v>0.03847118957611425</v>
      </c>
      <c r="F104">
        <f t="shared" si="17"/>
        <v>0.009783917129867304</v>
      </c>
      <c r="G104" s="1">
        <f t="shared" si="18"/>
        <v>445</v>
      </c>
      <c r="J104" s="9">
        <f t="shared" si="19"/>
        <v>0.011285748024191723</v>
      </c>
      <c r="K104" s="9">
        <f t="shared" si="19"/>
        <v>0.0037904346012719967</v>
      </c>
      <c r="L104" s="9">
        <f t="shared" si="19"/>
        <v>0.00227771417140604</v>
      </c>
    </row>
    <row r="105" spans="1:12" ht="15">
      <c r="A105" s="1">
        <f t="shared" si="14"/>
        <v>723.15</v>
      </c>
      <c r="B105" s="1">
        <f t="shared" si="21"/>
        <v>0.0013828389684021297</v>
      </c>
      <c r="C105" s="7">
        <f t="shared" si="15"/>
        <v>131.50564517005645</v>
      </c>
      <c r="D105" s="7">
        <f t="shared" si="16"/>
        <v>26.904976482283825</v>
      </c>
      <c r="E105" s="1">
        <f t="shared" si="20"/>
        <v>0.03720524992364492</v>
      </c>
      <c r="F105">
        <f t="shared" si="17"/>
        <v>0.01139297913042755</v>
      </c>
      <c r="G105" s="1">
        <f t="shared" si="18"/>
        <v>450</v>
      </c>
      <c r="J105" s="9">
        <f t="shared" si="19"/>
        <v>0.013117454288717167</v>
      </c>
      <c r="K105" s="9">
        <f t="shared" si="19"/>
        <v>0.004411059342431834</v>
      </c>
      <c r="L105" s="9">
        <f t="shared" si="19"/>
        <v>0.002651313646190599</v>
      </c>
    </row>
    <row r="106" spans="1:12" ht="15">
      <c r="A106" s="1">
        <f t="shared" si="14"/>
        <v>728.15</v>
      </c>
      <c r="B106" s="1">
        <f t="shared" si="21"/>
        <v>0.0013733434045183</v>
      </c>
      <c r="C106" s="7">
        <f t="shared" si="15"/>
        <v>131.53974497492754</v>
      </c>
      <c r="D106" s="7">
        <f t="shared" si="16"/>
        <v>26.18162919202448</v>
      </c>
      <c r="E106" s="1">
        <f t="shared" si="20"/>
        <v>0.035956367770410606</v>
      </c>
      <c r="F106">
        <f t="shared" si="17"/>
        <v>0.013239478058611876</v>
      </c>
      <c r="G106" s="1">
        <f t="shared" si="18"/>
        <v>455</v>
      </c>
      <c r="J106" s="9">
        <f t="shared" si="19"/>
        <v>0.015211106111829933</v>
      </c>
      <c r="K106" s="9">
        <f t="shared" si="19"/>
        <v>0.0051223127322824625</v>
      </c>
      <c r="L106" s="9">
        <f t="shared" si="19"/>
        <v>0.0030796977092846173</v>
      </c>
    </row>
    <row r="107" spans="1:12" ht="15">
      <c r="A107" s="1">
        <f t="shared" si="14"/>
        <v>733.15</v>
      </c>
      <c r="B107" s="1">
        <f t="shared" si="21"/>
        <v>0.0013639773579758577</v>
      </c>
      <c r="C107" s="7">
        <f t="shared" si="15"/>
        <v>131.57292571845687</v>
      </c>
      <c r="D107" s="7">
        <f t="shared" si="16"/>
        <v>25.458050903521645</v>
      </c>
      <c r="E107" s="1">
        <f t="shared" si="20"/>
        <v>0.03472420501060035</v>
      </c>
      <c r="F107">
        <f t="shared" si="17"/>
        <v>0.015354338581998746</v>
      </c>
      <c r="G107" s="1">
        <f t="shared" si="18"/>
        <v>460</v>
      </c>
      <c r="J107" s="9">
        <f t="shared" si="19"/>
        <v>0.017598152357661875</v>
      </c>
      <c r="K107" s="9">
        <f t="shared" si="19"/>
        <v>0.0059356888908532355</v>
      </c>
      <c r="L107" s="9">
        <f t="shared" si="19"/>
        <v>0.00356988923526207</v>
      </c>
    </row>
    <row r="108" spans="1:12" ht="15">
      <c r="A108" s="1">
        <f t="shared" si="14"/>
        <v>738.15</v>
      </c>
      <c r="B108" s="1">
        <f t="shared" si="21"/>
        <v>0.00135473819684346</v>
      </c>
      <c r="C108" s="7">
        <f t="shared" si="15"/>
        <v>131.60519604277127</v>
      </c>
      <c r="D108" s="7">
        <f t="shared" si="16"/>
        <v>24.734249430582317</v>
      </c>
      <c r="E108" s="1">
        <f t="shared" si="20"/>
        <v>0.03350843247386347</v>
      </c>
      <c r="F108">
        <f t="shared" si="17"/>
        <v>0.017771956529669414</v>
      </c>
      <c r="G108" s="1">
        <f t="shared" si="18"/>
        <v>465</v>
      </c>
      <c r="J108" s="9">
        <f t="shared" si="19"/>
        <v>0.020312785029973572</v>
      </c>
      <c r="K108" s="9">
        <f t="shared" si="19"/>
        <v>0.0068638779954536015</v>
      </c>
      <c r="L108" s="9">
        <f t="shared" si="19"/>
        <v>0.004129665003971904</v>
      </c>
    </row>
    <row r="109" spans="1:12" ht="15">
      <c r="A109" s="1">
        <f t="shared" si="14"/>
        <v>743.15</v>
      </c>
      <c r="B109" s="1">
        <f t="shared" si="21"/>
        <v>0.00134562336002153</v>
      </c>
      <c r="C109" s="7">
        <f t="shared" si="15"/>
        <v>131.63656499420847</v>
      </c>
      <c r="D109" s="7">
        <f t="shared" si="16"/>
        <v>24.010232421248794</v>
      </c>
      <c r="E109" s="1">
        <f t="shared" si="20"/>
        <v>0.03230872962557868</v>
      </c>
      <c r="F109">
        <f t="shared" si="17"/>
        <v>0.0205305221284516</v>
      </c>
      <c r="G109" s="1">
        <f t="shared" si="18"/>
        <v>470</v>
      </c>
      <c r="J109" s="9">
        <f t="shared" si="19"/>
        <v>0.023391984550673203</v>
      </c>
      <c r="K109" s="9">
        <f t="shared" si="19"/>
        <v>0.007920851135145403</v>
      </c>
      <c r="L109" s="9">
        <f t="shared" si="19"/>
        <v>0.004767616112084579</v>
      </c>
    </row>
    <row r="110" spans="1:12" ht="15">
      <c r="A110" s="1">
        <f t="shared" si="14"/>
        <v>748.15</v>
      </c>
      <c r="B110" s="1">
        <f t="shared" si="21"/>
        <v>0.0013366303548753592</v>
      </c>
      <c r="C110" s="7">
        <f t="shared" si="15"/>
        <v>131.66704202270375</v>
      </c>
      <c r="D110" s="7">
        <f t="shared" si="16"/>
        <v>23.28600735842698</v>
      </c>
      <c r="E110" s="1">
        <f t="shared" si="20"/>
        <v>0.03112478427912448</v>
      </c>
      <c r="F110">
        <f t="shared" si="17"/>
        <v>0.02367236650352949</v>
      </c>
      <c r="G110" s="1">
        <f t="shared" si="18"/>
        <v>475</v>
      </c>
      <c r="J110" s="9">
        <f t="shared" si="19"/>
        <v>0.02687551925536772</v>
      </c>
      <c r="K110" s="9">
        <f t="shared" si="19"/>
        <v>0.009121944413612191</v>
      </c>
      <c r="L110" s="9">
        <f t="shared" si="19"/>
        <v>0.005493210151228032</v>
      </c>
    </row>
    <row r="111" spans="1:12" ht="15">
      <c r="A111" s="1">
        <f t="shared" si="14"/>
        <v>753.15</v>
      </c>
      <c r="B111" s="1">
        <f t="shared" si="21"/>
        <v>0.001327756754962491</v>
      </c>
      <c r="C111" s="7">
        <f t="shared" si="15"/>
        <v>131.69663698117668</v>
      </c>
      <c r="D111" s="7">
        <f t="shared" si="16"/>
        <v>22.56158156050202</v>
      </c>
      <c r="E111" s="1">
        <f t="shared" si="20"/>
        <v>0.029956292319593732</v>
      </c>
      <c r="F111">
        <f t="shared" si="17"/>
        <v>0.027244332526410103</v>
      </c>
      <c r="G111" s="1">
        <f t="shared" si="18"/>
        <v>480</v>
      </c>
      <c r="J111" s="9">
        <f t="shared" si="19"/>
        <v>0.03080588778835503</v>
      </c>
      <c r="K111" s="9">
        <f t="shared" si="19"/>
        <v>0.010483940662538294</v>
      </c>
      <c r="L111" s="9">
        <f t="shared" si="19"/>
        <v>0.006316854609081172</v>
      </c>
    </row>
    <row r="112" spans="1:12" ht="15">
      <c r="A112" s="1">
        <f t="shared" si="14"/>
        <v>758.15</v>
      </c>
      <c r="B112" s="1">
        <f t="shared" si="21"/>
        <v>0.0013190001978500296</v>
      </c>
      <c r="C112" s="7">
        <f t="shared" si="15"/>
        <v>131.72536012491787</v>
      </c>
      <c r="D112" s="7">
        <f t="shared" si="16"/>
        <v>21.836962181941654</v>
      </c>
      <c r="E112" s="1">
        <f t="shared" si="20"/>
        <v>0.028802957438424658</v>
      </c>
      <c r="F112">
        <f t="shared" si="17"/>
        <v>0.03129817110176363</v>
      </c>
      <c r="G112" s="1">
        <f t="shared" si="18"/>
        <v>485</v>
      </c>
      <c r="J112" s="9">
        <f t="shared" si="19"/>
        <v>0.03522819197533287</v>
      </c>
      <c r="K112" s="9">
        <f t="shared" si="19"/>
        <v>0.012025146777927206</v>
      </c>
      <c r="L112" s="9">
        <f t="shared" si="19"/>
        <v>0.0072499608038766586</v>
      </c>
    </row>
    <row r="113" spans="1:12" ht="15">
      <c r="A113" s="1">
        <f t="shared" si="14"/>
        <v>763.15</v>
      </c>
      <c r="B113" s="1">
        <f t="shared" si="21"/>
        <v>0.0013103583830177555</v>
      </c>
      <c r="C113" s="7">
        <f t="shared" si="15"/>
        <v>131.7532221109758</v>
      </c>
      <c r="D113" s="7">
        <f t="shared" si="16"/>
        <v>21.112156213887825</v>
      </c>
      <c r="E113" s="1">
        <f t="shared" si="20"/>
        <v>0.027664490878448307</v>
      </c>
      <c r="F113">
        <f t="shared" si="17"/>
        <v>0.03589096399062446</v>
      </c>
      <c r="G113" s="1">
        <f t="shared" si="18"/>
        <v>490</v>
      </c>
      <c r="J113" s="9">
        <f t="shared" si="19"/>
        <v>0.04018992690004721</v>
      </c>
      <c r="K113" s="9">
        <f t="shared" si="19"/>
        <v>0.013765464302730365</v>
      </c>
      <c r="L113" s="9">
        <f t="shared" si="19"/>
        <v>0.008305007495322527</v>
      </c>
    </row>
    <row r="114" spans="1:12" ht="15">
      <c r="A114" s="1">
        <f t="shared" si="14"/>
        <v>768.15</v>
      </c>
      <c r="B114" s="1">
        <f t="shared" si="21"/>
        <v>0.0013018290698431296</v>
      </c>
      <c r="C114" s="7">
        <f t="shared" si="15"/>
        <v>131.78023399754352</v>
      </c>
      <c r="D114" s="7">
        <f t="shared" si="16"/>
        <v>20.387170484736448</v>
      </c>
      <c r="E114" s="1">
        <f t="shared" si="20"/>
        <v>0.026540611188877756</v>
      </c>
      <c r="F114">
        <f t="shared" si="17"/>
        <v>0.04108557427078873</v>
      </c>
      <c r="G114" s="1">
        <f t="shared" si="18"/>
        <v>495</v>
      </c>
      <c r="J114" s="9">
        <f t="shared" si="19"/>
        <v>0.04574067445864257</v>
      </c>
      <c r="K114" s="9">
        <f t="shared" si="19"/>
        <v>0.01572645045326263</v>
      </c>
      <c r="L114" s="9">
        <f t="shared" si="19"/>
        <v>0.009495603124783881</v>
      </c>
    </row>
    <row r="115" spans="1:12" ht="15">
      <c r="A115" s="1">
        <f t="shared" si="14"/>
        <v>773.15</v>
      </c>
      <c r="B115" s="1">
        <f t="shared" si="21"/>
        <v>0.0012934100756644895</v>
      </c>
      <c r="C115" s="7">
        <f t="shared" si="15"/>
        <v>131.80640724334538</v>
      </c>
      <c r="D115" s="7">
        <f t="shared" si="16"/>
        <v>19.662011660706593</v>
      </c>
      <c r="E115" s="1">
        <f t="shared" si="20"/>
        <v>0.02543104398979059</v>
      </c>
      <c r="F115">
        <f t="shared" si="17"/>
        <v>0.046951125535895026</v>
      </c>
      <c r="G115" s="1">
        <f t="shared" si="18"/>
        <v>500</v>
      </c>
      <c r="J115" s="9">
        <f t="shared" si="19"/>
        <v>0.051931686788560305</v>
      </c>
      <c r="K115" s="9">
        <f t="shared" si="19"/>
        <v>0.0179313663294618</v>
      </c>
      <c r="L115" s="9">
        <f t="shared" si="19"/>
        <v>0.010836545423974334</v>
      </c>
    </row>
    <row r="116" spans="1:12" ht="15">
      <c r="A116" s="1">
        <f t="shared" si="14"/>
        <v>778.15</v>
      </c>
      <c r="B116" s="1">
        <f t="shared" si="21"/>
        <v>0.0012850992739189102</v>
      </c>
      <c r="C116" s="7">
        <f t="shared" si="15"/>
        <v>131.83175370702375</v>
      </c>
      <c r="D116" s="7">
        <f t="shared" si="16"/>
        <v>18.936686246398377</v>
      </c>
      <c r="E116" s="1">
        <f t="shared" si="20"/>
        <v>0.02433552174567677</v>
      </c>
      <c r="F116">
        <f t="shared" si="17"/>
        <v>0.05356351093261887</v>
      </c>
      <c r="G116" s="1">
        <f t="shared" si="18"/>
        <v>505</v>
      </c>
      <c r="J116" s="9">
        <f t="shared" si="19"/>
        <v>0.05881534686730085</v>
      </c>
      <c r="K116" s="9">
        <f t="shared" si="19"/>
        <v>0.020405208569024825</v>
      </c>
      <c r="L116" s="9">
        <f t="shared" si="19"/>
        <v>0.012343876894447521</v>
      </c>
    </row>
    <row r="117" spans="1:12" ht="15">
      <c r="A117" s="1">
        <f t="shared" si="14"/>
        <v>783.15</v>
      </c>
      <c r="B117" s="1">
        <f t="shared" si="21"/>
        <v>0.0012768945923514014</v>
      </c>
      <c r="C117" s="7">
        <f t="shared" si="15"/>
        <v>131.8562856465259</v>
      </c>
      <c r="D117" s="7">
        <f t="shared" si="16"/>
        <v>18.211200585340904</v>
      </c>
      <c r="E117" s="1">
        <f t="shared" si="20"/>
        <v>0.023253783547648475</v>
      </c>
      <c r="F117">
        <f t="shared" si="17"/>
        <v>0.0610059331305712</v>
      </c>
      <c r="G117" s="1">
        <f t="shared" si="18"/>
        <v>510</v>
      </c>
      <c r="J117" s="9">
        <f aca="true" t="shared" si="22" ref="J117:L159">(1+J$18)*$F117/(J$17*J$18+(1+J$18)*$F117)</f>
        <v>0.06644449546396874</v>
      </c>
      <c r="K117" s="9">
        <f t="shared" si="22"/>
        <v>0.023174720216177967</v>
      </c>
      <c r="L117" s="9">
        <f t="shared" si="22"/>
        <v>0.014034934400904127</v>
      </c>
    </row>
    <row r="118" spans="1:12" ht="15">
      <c r="A118" s="1">
        <f t="shared" si="14"/>
        <v>788.15</v>
      </c>
      <c r="B118" s="1">
        <f t="shared" si="21"/>
        <v>0.0012687940112922668</v>
      </c>
      <c r="C118" s="7">
        <f t="shared" si="15"/>
        <v>131.8800157184906</v>
      </c>
      <c r="D118" s="7">
        <f t="shared" si="16"/>
        <v>17.485560860529777</v>
      </c>
      <c r="E118" s="1">
        <f t="shared" si="20"/>
        <v>0.022185574903926635</v>
      </c>
      <c r="F118">
        <f t="shared" si="17"/>
        <v>0.06936947631189837</v>
      </c>
      <c r="G118" s="1">
        <f t="shared" si="18"/>
        <v>515</v>
      </c>
      <c r="J118" s="9">
        <f t="shared" si="22"/>
        <v>0.0748716167147341</v>
      </c>
      <c r="K118" s="9">
        <f t="shared" si="22"/>
        <v>0.026268376096101918</v>
      </c>
      <c r="L118" s="9">
        <f t="shared" si="22"/>
        <v>0.01592839084216018</v>
      </c>
    </row>
    <row r="119" spans="1:12" ht="15">
      <c r="A119" s="1">
        <f t="shared" si="14"/>
        <v>793.15</v>
      </c>
      <c r="B119" s="1">
        <f t="shared" si="21"/>
        <v>0.0012607955619996219</v>
      </c>
      <c r="C119" s="7">
        <f t="shared" si="15"/>
        <v>131.902956977635</v>
      </c>
      <c r="D119" s="7">
        <f t="shared" si="16"/>
        <v>16.759773094955122</v>
      </c>
      <c r="E119" s="1">
        <f t="shared" si="20"/>
        <v>0.021130647538240083</v>
      </c>
      <c r="F119">
        <f t="shared" si="17"/>
        <v>0.07875371125719133</v>
      </c>
      <c r="G119" s="1">
        <f t="shared" si="18"/>
        <v>520</v>
      </c>
      <c r="J119" s="9">
        <f t="shared" si="22"/>
        <v>0.08414787906726046</v>
      </c>
      <c r="K119" s="9">
        <f t="shared" si="22"/>
        <v>0.029716337540895598</v>
      </c>
      <c r="L119" s="9">
        <f t="shared" si="22"/>
        <v>0.018044286568681192</v>
      </c>
    </row>
    <row r="120" spans="1:12" ht="15">
      <c r="A120" s="1">
        <f t="shared" si="14"/>
        <v>798.15</v>
      </c>
      <c r="B120" s="1">
        <f t="shared" si="21"/>
        <v>0.001252897325064211</v>
      </c>
      <c r="C120" s="7">
        <f t="shared" si="15"/>
        <v>131.9251228761413</v>
      </c>
      <c r="D120" s="7">
        <f t="shared" si="16"/>
        <v>16.033843152120006</v>
      </c>
      <c r="E120" s="1">
        <f t="shared" si="20"/>
        <v>0.020088759195790274</v>
      </c>
      <c r="F120">
        <f t="shared" si="17"/>
        <v>0.08926733459116569</v>
      </c>
      <c r="G120" s="1">
        <f t="shared" si="18"/>
        <v>525</v>
      </c>
      <c r="J120" s="9">
        <f t="shared" si="22"/>
        <v>0.09432203432595028</v>
      </c>
      <c r="K120" s="9">
        <f t="shared" si="22"/>
        <v>0.03355037093461199</v>
      </c>
      <c r="L120" s="9">
        <f t="shared" si="22"/>
        <v>0.020404047911162026</v>
      </c>
    </row>
    <row r="121" spans="1:12" ht="15">
      <c r="A121" s="1">
        <f t="shared" si="14"/>
        <v>803.15</v>
      </c>
      <c r="B121" s="1">
        <f t="shared" si="21"/>
        <v>0.0012450974288738094</v>
      </c>
      <c r="C121" s="7">
        <f t="shared" si="15"/>
        <v>131.94652726304355</v>
      </c>
      <c r="D121" s="7">
        <f t="shared" si="16"/>
        <v>15.307776736549803</v>
      </c>
      <c r="E121" s="1">
        <f t="shared" si="20"/>
        <v>0.019059673456452472</v>
      </c>
      <c r="F121">
        <f t="shared" si="17"/>
        <v>0.10102884323568417</v>
      </c>
      <c r="G121" s="1">
        <f t="shared" si="18"/>
        <v>530</v>
      </c>
      <c r="J121" s="9">
        <f t="shared" si="22"/>
        <v>0.10543918506022573</v>
      </c>
      <c r="K121" s="9">
        <f t="shared" si="22"/>
        <v>0.037803724273143026</v>
      </c>
      <c r="L121" s="9">
        <f t="shared" si="22"/>
        <v>0.02303048987959933</v>
      </c>
    </row>
    <row r="122" spans="1:12" ht="15">
      <c r="A122" s="1">
        <f t="shared" si="14"/>
        <v>808.15</v>
      </c>
      <c r="B122" s="1">
        <f t="shared" si="21"/>
        <v>0.0012373940481346286</v>
      </c>
      <c r="C122" s="7">
        <f t="shared" si="15"/>
        <v>131.96718438361427</v>
      </c>
      <c r="D122" s="7">
        <f t="shared" si="16"/>
        <v>14.58157939429258</v>
      </c>
      <c r="E122" s="1">
        <f t="shared" si="20"/>
        <v>0.01804315955490018</v>
      </c>
      <c r="F122">
        <f t="shared" si="17"/>
        <v>0.11416724509910045</v>
      </c>
      <c r="G122" s="1">
        <f t="shared" si="18"/>
        <v>535</v>
      </c>
      <c r="J122" s="9">
        <f t="shared" si="22"/>
        <v>0.11753943960387316</v>
      </c>
      <c r="K122" s="9">
        <f t="shared" si="22"/>
        <v>0.04251095581713872</v>
      </c>
      <c r="L122" s="9">
        <f t="shared" si="22"/>
        <v>0.02594779979859932</v>
      </c>
    </row>
    <row r="123" spans="1:12" ht="15">
      <c r="A123" s="1">
        <f t="shared" si="14"/>
        <v>813.15</v>
      </c>
      <c r="B123" s="1">
        <f t="shared" si="21"/>
        <v>0.001229785402447273</v>
      </c>
      <c r="C123" s="7">
        <f t="shared" si="15"/>
        <v>131.98710887875143</v>
      </c>
      <c r="D123" s="7">
        <f t="shared" si="16"/>
        <v>13.85525651341098</v>
      </c>
      <c r="E123" s="1">
        <f t="shared" si="20"/>
        <v>0.017038992207355323</v>
      </c>
      <c r="F123">
        <f t="shared" si="17"/>
        <v>0.12882280700966603</v>
      </c>
      <c r="G123" s="1">
        <f t="shared" si="18"/>
        <v>540</v>
      </c>
      <c r="J123" s="9">
        <f t="shared" si="22"/>
        <v>0.13065648398658425</v>
      </c>
      <c r="K123" s="9">
        <f t="shared" si="22"/>
        <v>0.04770770900751253</v>
      </c>
      <c r="L123" s="9">
        <f t="shared" si="22"/>
        <v>0.02918149837771032</v>
      </c>
    </row>
    <row r="124" spans="1:12" ht="15">
      <c r="A124" s="1">
        <f t="shared" si="14"/>
        <v>818.15</v>
      </c>
      <c r="B124" s="1">
        <f t="shared" si="21"/>
        <v>0.001222269754934914</v>
      </c>
      <c r="C124" s="7">
        <f t="shared" si="15"/>
        <v>132.00631578436497</v>
      </c>
      <c r="D124" s="7">
        <f t="shared" si="16"/>
        <v>13.12881332446584</v>
      </c>
      <c r="E124" s="1">
        <f t="shared" si="20"/>
        <v>0.016046951444681098</v>
      </c>
      <c r="F124">
        <f t="shared" si="17"/>
        <v>0.14514784087692362</v>
      </c>
      <c r="G124" s="1">
        <f t="shared" si="18"/>
        <v>545</v>
      </c>
      <c r="J124" s="9">
        <f t="shared" si="22"/>
        <v>0.1448161108984562</v>
      </c>
      <c r="K124" s="9">
        <f t="shared" si="22"/>
        <v>0.05343042817401923</v>
      </c>
      <c r="L124" s="9">
        <f t="shared" si="22"/>
        <v>0.032758374494624605</v>
      </c>
    </row>
    <row r="125" spans="1:12" ht="15">
      <c r="A125" s="1">
        <f t="shared" si="14"/>
        <v>823.15</v>
      </c>
      <c r="B125" s="1">
        <f t="shared" si="21"/>
        <v>0.0012148454109214603</v>
      </c>
      <c r="C125" s="7">
        <f t="shared" si="15"/>
        <v>132.02482053076378</v>
      </c>
      <c r="D125" s="7">
        <f t="shared" si="16"/>
        <v>12.402254900991556</v>
      </c>
      <c r="E125" s="1">
        <f t="shared" si="20"/>
        <v>0.015066822451547782</v>
      </c>
      <c r="F125">
        <f t="shared" si="17"/>
        <v>0.16330752903870696</v>
      </c>
      <c r="G125" s="1">
        <f t="shared" si="18"/>
        <v>550</v>
      </c>
      <c r="J125" s="9">
        <f t="shared" si="22"/>
        <v>0.1600347564664946</v>
      </c>
      <c r="K125" s="9">
        <f t="shared" si="22"/>
        <v>0.05971601026175906</v>
      </c>
      <c r="L125" s="9">
        <f t="shared" si="22"/>
        <v>0.036706389817460064</v>
      </c>
    </row>
    <row r="126" spans="1:12" ht="15">
      <c r="A126" s="1">
        <f t="shared" si="14"/>
        <v>828.15</v>
      </c>
      <c r="B126" s="1">
        <f t="shared" si="21"/>
        <v>0.0012075107166576104</v>
      </c>
      <c r="C126" s="7">
        <f t="shared" si="15"/>
        <v>132.04263894204217</v>
      </c>
      <c r="D126" s="7">
        <f t="shared" si="16"/>
        <v>11.675586159963734</v>
      </c>
      <c r="E126" s="1">
        <f t="shared" si="20"/>
        <v>0.014098395411415485</v>
      </c>
      <c r="F126">
        <f t="shared" si="17"/>
        <v>0.18348078972264512</v>
      </c>
      <c r="G126" s="1">
        <f t="shared" si="18"/>
        <v>555</v>
      </c>
      <c r="J126" s="9">
        <f t="shared" si="22"/>
        <v>0.17631810527784356</v>
      </c>
      <c r="K126" s="9">
        <f t="shared" si="22"/>
        <v>0.06660138889141982</v>
      </c>
      <c r="L126" s="9">
        <f t="shared" si="22"/>
        <v>0.0410545493373227</v>
      </c>
    </row>
    <row r="127" spans="1:12" ht="15">
      <c r="A127" s="1">
        <f t="shared" si="14"/>
        <v>833.15</v>
      </c>
      <c r="B127" s="1">
        <f t="shared" si="21"/>
        <v>0.0012002640580927805</v>
      </c>
      <c r="C127" s="7">
        <f t="shared" si="15"/>
        <v>132.05978723546693</v>
      </c>
      <c r="D127" s="7">
        <f t="shared" si="16"/>
        <v>10.948811862259273</v>
      </c>
      <c r="E127" s="1">
        <f t="shared" si="20"/>
        <v>0.013141465357089687</v>
      </c>
      <c r="F127">
        <f t="shared" si="17"/>
        <v>0.20586118352007</v>
      </c>
      <c r="G127" s="1">
        <f t="shared" si="18"/>
        <v>560</v>
      </c>
      <c r="J127" s="9">
        <f t="shared" si="22"/>
        <v>0.19365983161426897</v>
      </c>
      <c r="K127" s="9">
        <f t="shared" si="22"/>
        <v>0.07412304861358511</v>
      </c>
      <c r="L127" s="9">
        <f t="shared" si="22"/>
        <v>0.04583273395496605</v>
      </c>
    </row>
    <row r="128" spans="1:12" ht="15">
      <c r="A128" s="1">
        <f t="shared" si="14"/>
        <v>838.15</v>
      </c>
      <c r="B128" s="1">
        <f t="shared" si="21"/>
        <v>0.0011931038596909862</v>
      </c>
      <c r="C128" s="7">
        <f t="shared" si="15"/>
        <v>132.07628202086383</v>
      </c>
      <c r="D128" s="7">
        <f t="shared" si="16"/>
        <v>10.221936613109023</v>
      </c>
      <c r="E128" s="1">
        <f t="shared" si="20"/>
        <v>0.012195832026616981</v>
      </c>
      <c r="F128">
        <f t="shared" si="17"/>
        <v>0.23065786173705366</v>
      </c>
      <c r="G128" s="1">
        <f t="shared" si="18"/>
        <v>565</v>
      </c>
      <c r="J128" s="9">
        <f t="shared" si="22"/>
        <v>0.21204054909483605</v>
      </c>
      <c r="K128" s="9">
        <f t="shared" si="22"/>
        <v>0.08231646925911225</v>
      </c>
      <c r="L128" s="9">
        <f t="shared" si="22"/>
        <v>0.05107149149948097</v>
      </c>
    </row>
    <row r="129" spans="1:12" ht="15">
      <c r="A129" s="1">
        <f t="shared" si="14"/>
        <v>843.15</v>
      </c>
      <c r="B129" s="1">
        <f t="shared" si="21"/>
        <v>0.0011860285832888573</v>
      </c>
      <c r="C129" s="7">
        <f t="shared" si="15"/>
        <v>132.09214030000444</v>
      </c>
      <c r="D129" s="7">
        <f t="shared" si="16"/>
        <v>9.494964862543336</v>
      </c>
      <c r="E129" s="1">
        <f t="shared" si="20"/>
        <v>0.011261299724299753</v>
      </c>
      <c r="F129">
        <f t="shared" si="17"/>
        <v>0.2580965574520836</v>
      </c>
      <c r="G129" s="1">
        <f t="shared" si="18"/>
        <v>570</v>
      </c>
      <c r="J129" s="9">
        <f t="shared" si="22"/>
        <v>0.2314270407541373</v>
      </c>
      <c r="K129" s="9">
        <f t="shared" si="22"/>
        <v>0.09121550284806454</v>
      </c>
      <c r="L129" s="9">
        <f t="shared" si="22"/>
        <v>0.05680178298800576</v>
      </c>
    </row>
    <row r="130" spans="1:12" ht="15">
      <c r="A130" s="1">
        <f t="shared" si="14"/>
        <v>848.15</v>
      </c>
      <c r="B130" s="1">
        <f t="shared" si="21"/>
        <v>0.001179036726994046</v>
      </c>
      <c r="C130" s="7">
        <f t="shared" si="15"/>
        <v>132.10737946599303</v>
      </c>
      <c r="D130" s="7">
        <f t="shared" si="16"/>
        <v>8.767900905830686</v>
      </c>
      <c r="E130" s="1">
        <f t="shared" si="20"/>
        <v>0.010337677186618741</v>
      </c>
      <c r="F130">
        <f t="shared" si="17"/>
        <v>0.288420620072781</v>
      </c>
      <c r="G130" s="1">
        <f t="shared" si="18"/>
        <v>575</v>
      </c>
      <c r="J130" s="9">
        <f t="shared" si="22"/>
        <v>0.25177183613936865</v>
      </c>
      <c r="K130" s="9">
        <f t="shared" si="22"/>
        <v>0.10085168858899413</v>
      </c>
      <c r="L130" s="9">
        <f t="shared" si="22"/>
        <v>0.06305468159845469</v>
      </c>
    </row>
    <row r="131" spans="1:12" ht="15">
      <c r="A131" s="1">
        <f t="shared" si="14"/>
        <v>853.15</v>
      </c>
      <c r="B131" s="1">
        <f t="shared" si="21"/>
        <v>0.00117212682412237</v>
      </c>
      <c r="C131" s="7">
        <f t="shared" si="15"/>
        <v>132.1220173026531</v>
      </c>
      <c r="D131" s="7">
        <f t="shared" si="16"/>
        <v>8.040748883909481</v>
      </c>
      <c r="E131" s="1">
        <f t="shared" si="20"/>
        <v>0.009424777452862312</v>
      </c>
      <c r="F131">
        <f t="shared" si="17"/>
        <v>0.3218920941452203</v>
      </c>
      <c r="G131" s="1">
        <f t="shared" si="18"/>
        <v>580</v>
      </c>
      <c r="J131" s="9">
        <f t="shared" si="22"/>
        <v>0.27301319082488457</v>
      </c>
      <c r="K131" s="9">
        <f t="shared" si="22"/>
        <v>0.11125351502695743</v>
      </c>
      <c r="L131" s="9">
        <f t="shared" si="22"/>
        <v>0.06986102275408243</v>
      </c>
    </row>
    <row r="132" spans="1:12" ht="15">
      <c r="A132" s="1">
        <f t="shared" si="14"/>
        <v>858.15</v>
      </c>
      <c r="B132" s="1">
        <f t="shared" si="21"/>
        <v>0.0011652974421721145</v>
      </c>
      <c r="C132" s="7">
        <f t="shared" si="15"/>
        <v>132.13607198391426</v>
      </c>
      <c r="D132" s="7">
        <f t="shared" si="16"/>
        <v>7.313512783813523</v>
      </c>
      <c r="E132" s="1">
        <f t="shared" si="20"/>
        <v>0.008522417740270958</v>
      </c>
      <c r="F132">
        <f t="shared" si="17"/>
        <v>0.3587928431289751</v>
      </c>
      <c r="G132" s="1">
        <f t="shared" si="18"/>
        <v>585</v>
      </c>
      <c r="J132" s="9">
        <f t="shared" si="22"/>
        <v>0.2950755069110678</v>
      </c>
      <c r="K132" s="9">
        <f t="shared" si="22"/>
        <v>0.12244564228029561</v>
      </c>
      <c r="L132" s="9">
        <f t="shared" si="22"/>
        <v>0.07725100493458267</v>
      </c>
    </row>
    <row r="133" spans="1:12" ht="15">
      <c r="A133" s="1">
        <f t="shared" si="14"/>
        <v>863.15</v>
      </c>
      <c r="B133" s="1">
        <f t="shared" si="21"/>
        <v>0.0011585471818339802</v>
      </c>
      <c r="C133" s="7">
        <f t="shared" si="15"/>
        <v>132.14956207319898</v>
      </c>
      <c r="D133" s="7">
        <f t="shared" si="16"/>
        <v>6.5861964390908945</v>
      </c>
      <c r="E133" s="1">
        <f t="shared" si="20"/>
        <v>0.007630419323513752</v>
      </c>
      <c r="F133">
        <f t="shared" si="17"/>
        <v>0.3994257188092178</v>
      </c>
      <c r="G133" s="1">
        <f t="shared" si="18"/>
        <v>590</v>
      </c>
      <c r="J133" s="9">
        <f t="shared" si="22"/>
        <v>0.31787021134646914</v>
      </c>
      <c r="K133" s="9">
        <f t="shared" si="22"/>
        <v>0.1344481013834063</v>
      </c>
      <c r="L133" s="9">
        <f t="shared" si="22"/>
        <v>0.08525374234784279</v>
      </c>
    </row>
    <row r="134" spans="1:12" ht="15">
      <c r="A134" s="1">
        <f t="shared" si="14"/>
        <v>868.15</v>
      </c>
      <c r="B134" s="1">
        <f t="shared" si="21"/>
        <v>0.0011518746760352473</v>
      </c>
      <c r="C134" s="7">
        <f t="shared" si="15"/>
        <v>132.16250652280925</v>
      </c>
      <c r="D134" s="7">
        <f t="shared" si="16"/>
        <v>5.858803530216922</v>
      </c>
      <c r="E134" s="1">
        <f t="shared" si="20"/>
        <v>0.00674860741832278</v>
      </c>
      <c r="F134">
        <f t="shared" si="17"/>
        <v>0.4441157769741187</v>
      </c>
      <c r="G134" s="1">
        <f t="shared" si="18"/>
        <v>595</v>
      </c>
      <c r="J134" s="9">
        <f t="shared" si="22"/>
        <v>0.3412970837081072</v>
      </c>
      <c r="K134" s="9">
        <f t="shared" si="22"/>
        <v>0.14727549180610236</v>
      </c>
      <c r="L134" s="9">
        <f t="shared" si="22"/>
        <v>0.09389677241843361</v>
      </c>
    </row>
    <row r="135" spans="1:12" ht="15">
      <c r="A135" s="1">
        <f t="shared" si="14"/>
        <v>873.15</v>
      </c>
      <c r="B135" s="1">
        <f t="shared" si="21"/>
        <v>0.0011452785890167783</v>
      </c>
      <c r="C135" s="7">
        <f t="shared" si="15"/>
        <v>132.1749246733134</v>
      </c>
      <c r="D135" s="7">
        <f t="shared" si="16"/>
        <v>5.131337585000978</v>
      </c>
      <c r="E135" s="1">
        <f t="shared" si="20"/>
        <v>0.005876811069118683</v>
      </c>
      <c r="F135">
        <f t="shared" si="17"/>
        <v>0.4932115399417591</v>
      </c>
      <c r="G135" s="1">
        <f t="shared" si="18"/>
        <v>600</v>
      </c>
      <c r="J135" s="9">
        <f t="shared" si="22"/>
        <v>0.3652459983887129</v>
      </c>
      <c r="K135" s="9">
        <f t="shared" si="22"/>
        <v>0.1609362019742094</v>
      </c>
      <c r="L135" s="9">
        <f t="shared" si="22"/>
        <v>0.10320552315206769</v>
      </c>
    </row>
    <row r="136" spans="1:12" ht="15">
      <c r="A136" s="1">
        <f t="shared" si="14"/>
        <v>878.15</v>
      </c>
      <c r="B136" s="1">
        <f t="shared" si="21"/>
        <v>0.0011387576154415532</v>
      </c>
      <c r="C136" s="7">
        <f t="shared" si="15"/>
        <v>132.18683625293292</v>
      </c>
      <c r="D136" s="7">
        <f t="shared" si="16"/>
        <v>4.403801978987563</v>
      </c>
      <c r="E136" s="1">
        <f t="shared" si="20"/>
        <v>0.0050148630404686706</v>
      </c>
      <c r="F136">
        <f t="shared" si="17"/>
        <v>0.5470863064758313</v>
      </c>
      <c r="G136" s="1">
        <f t="shared" si="18"/>
        <v>605</v>
      </c>
      <c r="J136" s="9">
        <f t="shared" si="22"/>
        <v>0.3895990203379581</v>
      </c>
      <c r="K136" s="9">
        <f t="shared" si="22"/>
        <v>0.17543168075037868</v>
      </c>
      <c r="L136" s="9">
        <f t="shared" si="22"/>
        <v>0.11320274777319211</v>
      </c>
    </row>
    <row r="137" spans="1:12" ht="15">
      <c r="A137" s="1">
        <f aca="true" t="shared" si="23" ref="A137:A159">5+A136</f>
        <v>883.15</v>
      </c>
      <c r="B137" s="1">
        <f t="shared" si="21"/>
        <v>0.001132310479533488</v>
      </c>
      <c r="C137" s="7">
        <f aca="true" t="shared" si="24" ref="C137:C159">$C$12+($F$12*(A137-$A$20)+$G$12/2*(A137^2-$A$20^2)+$H$12/3*(A137^3-$A$20^3)+$I$12/4*(A137^4-$A$20^4)+$J$12/5*(A137^5-$A$20^5))/1000</f>
        <v>132.19826137692908</v>
      </c>
      <c r="D137" s="7">
        <f aca="true" t="shared" si="25" ref="D137:D159">E137*A137</f>
        <v>3.676199935851756</v>
      </c>
      <c r="E137" s="1">
        <f t="shared" si="20"/>
        <v>0.00416259971222528</v>
      </c>
      <c r="F137">
        <f t="shared" si="17"/>
        <v>0.6061395095838752</v>
      </c>
      <c r="G137" s="1">
        <f t="shared" si="18"/>
        <v>610</v>
      </c>
      <c r="J137" s="9">
        <f t="shared" si="22"/>
        <v>0.41423277104047246</v>
      </c>
      <c r="K137" s="9">
        <f t="shared" si="22"/>
        <v>0.1907557900036386</v>
      </c>
      <c r="L137" s="9">
        <f t="shared" si="22"/>
        <v>0.1239079365304152</v>
      </c>
    </row>
    <row r="138" spans="1:12" ht="15">
      <c r="A138" s="1">
        <f t="shared" si="23"/>
        <v>888.15</v>
      </c>
      <c r="B138" s="1">
        <f t="shared" si="21"/>
        <v>0.0011259359342453415</v>
      </c>
      <c r="C138" s="7">
        <f t="shared" si="24"/>
        <v>132.2092205469897</v>
      </c>
      <c r="D138" s="7">
        <f t="shared" si="25"/>
        <v>2.9485345277890973</v>
      </c>
      <c r="E138" s="1">
        <f t="shared" si="20"/>
        <v>0.003319860978200864</v>
      </c>
      <c r="F138">
        <f t="shared" si="17"/>
        <v>0.6707981226458427</v>
      </c>
      <c r="G138" s="1">
        <f t="shared" si="18"/>
        <v>615</v>
      </c>
      <c r="J138" s="9">
        <f t="shared" si="22"/>
        <v>0.439020964499956</v>
      </c>
      <c r="K138" s="9">
        <f t="shared" si="22"/>
        <v>0.20689426926001583</v>
      </c>
      <c r="L138" s="9">
        <f t="shared" si="22"/>
        <v>0.13533671811542536</v>
      </c>
    </row>
    <row r="139" spans="1:12" ht="15">
      <c r="A139" s="1">
        <f t="shared" si="23"/>
        <v>893.15</v>
      </c>
      <c r="B139" s="1">
        <f t="shared" si="21"/>
        <v>0.001119632760454571</v>
      </c>
      <c r="C139" s="7">
        <f t="shared" si="24"/>
        <v>132.219734650616</v>
      </c>
      <c r="D139" s="7">
        <f t="shared" si="25"/>
        <v>2.2208086759002743</v>
      </c>
      <c r="E139" s="1">
        <f t="shared" si="20"/>
        <v>0.0024864901482396845</v>
      </c>
      <c r="F139">
        <f t="shared" si="17"/>
        <v>0.7415181142745769</v>
      </c>
      <c r="G139" s="1">
        <f t="shared" si="18"/>
        <v>620</v>
      </c>
      <c r="J139" s="9">
        <f t="shared" si="22"/>
        <v>0.4638370032997794</v>
      </c>
      <c r="K139" s="9">
        <f t="shared" si="22"/>
        <v>0.2238243426839799</v>
      </c>
      <c r="L139" s="9">
        <f t="shared" si="22"/>
        <v>0.14750026560861196</v>
      </c>
    </row>
    <row r="140" spans="1:12" ht="15">
      <c r="A140" s="1">
        <f t="shared" si="23"/>
        <v>898.15</v>
      </c>
      <c r="B140" s="1">
        <f t="shared" si="21"/>
        <v>0.0011133997661860492</v>
      </c>
      <c r="C140" s="7">
        <f t="shared" si="24"/>
        <v>132.22982496050923</v>
      </c>
      <c r="D140" s="7">
        <f t="shared" si="25"/>
        <v>1.493025150570474</v>
      </c>
      <c r="E140" s="1">
        <f t="shared" si="20"/>
        <v>0.0016623338535550565</v>
      </c>
      <c r="F140">
        <f t="shared" si="17"/>
        <v>0.8187859522636528</v>
      </c>
      <c r="G140" s="1">
        <f t="shared" si="18"/>
        <v>625</v>
      </c>
      <c r="J140" s="9">
        <f t="shared" si="22"/>
        <v>0.4885565232055449</v>
      </c>
      <c r="K140" s="9">
        <f t="shared" si="22"/>
        <v>0.24151449607145423</v>
      </c>
      <c r="L140" s="9">
        <f t="shared" si="22"/>
        <v>0.1604047240848011</v>
      </c>
    </row>
    <row r="141" spans="1:12" ht="15">
      <c r="A141" s="1">
        <f t="shared" si="23"/>
        <v>903.15</v>
      </c>
      <c r="B141" s="1">
        <f t="shared" si="21"/>
        <v>0.001107235785860599</v>
      </c>
      <c r="C141" s="7">
        <f t="shared" si="24"/>
        <v>132.2395131339575</v>
      </c>
      <c r="D141" s="7">
        <f t="shared" si="25"/>
        <v>0.7651865718438445</v>
      </c>
      <c r="E141" s="1">
        <f t="shared" si="20"/>
        <v>0.0008472419552054969</v>
      </c>
      <c r="F141">
        <f t="shared" si="17"/>
        <v>0.903120156932016</v>
      </c>
      <c r="G141" s="1">
        <f t="shared" si="18"/>
        <v>630</v>
      </c>
      <c r="J141" s="9">
        <f t="shared" si="22"/>
        <v>0.5130597812433509</v>
      </c>
      <c r="K141" s="9">
        <f t="shared" si="22"/>
        <v>0.2599244470398144</v>
      </c>
      <c r="L141" s="9">
        <f t="shared" si="22"/>
        <v>0.17405067880165884</v>
      </c>
    </row>
    <row r="142" spans="1:12" ht="15">
      <c r="A142" s="1">
        <f t="shared" si="23"/>
        <v>908.15</v>
      </c>
      <c r="B142" s="1">
        <f t="shared" si="21"/>
        <v>0.0011011396795683533</v>
      </c>
      <c r="C142" s="7">
        <f t="shared" si="24"/>
        <v>132.24882121222254</v>
      </c>
      <c r="D142" s="7">
        <f t="shared" si="25"/>
        <v>0.03729540979298917</v>
      </c>
      <c r="E142" s="1">
        <f t="shared" si="20"/>
        <v>4.106745558882252E-05</v>
      </c>
      <c r="F142">
        <f t="shared" si="17"/>
        <v>0.995072904129368</v>
      </c>
      <c r="G142" s="1">
        <f t="shared" si="18"/>
        <v>635</v>
      </c>
      <c r="J142" s="9">
        <f t="shared" si="22"/>
        <v>0.5372337958326656</v>
      </c>
      <c r="K142" s="9">
        <f t="shared" si="22"/>
        <v>0.2790053252322572</v>
      </c>
      <c r="L142" s="9">
        <f t="shared" si="22"/>
        <v>0.18843268405951968</v>
      </c>
    </row>
    <row r="143" spans="1:12" ht="15">
      <c r="A143" s="1">
        <f t="shared" si="23"/>
        <v>913.15</v>
      </c>
      <c r="B143" s="1">
        <f t="shared" si="21"/>
        <v>0.001095110332365986</v>
      </c>
      <c r="C143" s="7">
        <f t="shared" si="24"/>
        <v>132.25777161992633</v>
      </c>
      <c r="D143" s="7">
        <f t="shared" si="25"/>
        <v>-0.6906460151163425</v>
      </c>
      <c r="E143" s="1">
        <f t="shared" si="20"/>
        <v>-0.0007563335871613016</v>
      </c>
      <c r="F143">
        <f t="shared" si="17"/>
        <v>1.0952316781213511</v>
      </c>
      <c r="G143" s="1">
        <f t="shared" si="18"/>
        <v>640</v>
      </c>
      <c r="J143" s="9">
        <f t="shared" si="22"/>
        <v>0.5609741667590112</v>
      </c>
      <c r="K143" s="9">
        <f t="shared" si="22"/>
        <v>0.2987000713403401</v>
      </c>
      <c r="L143" s="9">
        <f t="shared" si="22"/>
        <v>0.20353887317995847</v>
      </c>
    </row>
    <row r="144" spans="1:12" ht="15">
      <c r="A144" s="1">
        <f t="shared" si="23"/>
        <v>918.15</v>
      </c>
      <c r="B144" s="1">
        <f t="shared" si="21"/>
        <v>0.0010891466535969069</v>
      </c>
      <c r="C144" s="7">
        <f t="shared" si="24"/>
        <v>132.26638716443807</v>
      </c>
      <c r="D144" s="7">
        <f t="shared" si="25"/>
        <v>-1.4186355316650916</v>
      </c>
      <c r="E144" s="1">
        <f t="shared" si="20"/>
        <v>-0.0015451021419867032</v>
      </c>
      <c r="F144">
        <f t="shared" si="17"/>
        <v>1.2042209745295551</v>
      </c>
      <c r="G144" s="1">
        <f t="shared" si="18"/>
        <v>645</v>
      </c>
      <c r="J144" s="9">
        <f t="shared" si="22"/>
        <v>0.5841865254580286</v>
      </c>
      <c r="K144" s="9">
        <f t="shared" si="22"/>
        <v>0.3189440544922096</v>
      </c>
      <c r="L144" s="9">
        <f t="shared" si="22"/>
        <v>0.219350669442333</v>
      </c>
    </row>
    <row r="145" spans="1:12" ht="15">
      <c r="A145" s="1">
        <f t="shared" si="23"/>
        <v>923.15</v>
      </c>
      <c r="B145" s="1">
        <f t="shared" si="21"/>
        <v>0.0010832475762335481</v>
      </c>
      <c r="C145" s="7">
        <f t="shared" si="24"/>
        <v>132.27469103526064</v>
      </c>
      <c r="D145" s="7">
        <f t="shared" si="25"/>
        <v>-2.1466711175253352</v>
      </c>
      <c r="E145" s="1">
        <f t="shared" si="20"/>
        <v>-0.0023253762850298817</v>
      </c>
      <c r="F145">
        <f t="shared" si="17"/>
        <v>1.3227040534584928</v>
      </c>
      <c r="G145" s="1">
        <f t="shared" si="18"/>
        <v>650</v>
      </c>
      <c r="J145" s="9">
        <f t="shared" si="22"/>
        <v>0.6067875900026397</v>
      </c>
      <c r="K145" s="9">
        <f t="shared" si="22"/>
        <v>0.33966589761355476</v>
      </c>
      <c r="L145" s="9">
        <f t="shared" si="22"/>
        <v>0.23584261612937865</v>
      </c>
    </row>
    <row r="146" spans="1:12" ht="15">
      <c r="A146" s="1">
        <f t="shared" si="23"/>
        <v>928.15</v>
      </c>
      <c r="B146" s="1">
        <f t="shared" si="21"/>
        <v>0.0010774120562409093</v>
      </c>
      <c r="C146" s="7">
        <f t="shared" si="24"/>
        <v>132.28270680341765</v>
      </c>
      <c r="D146" s="7">
        <f t="shared" si="25"/>
        <v>-2.8747508989089905</v>
      </c>
      <c r="E146" s="1">
        <f t="shared" si="20"/>
        <v>-0.003097291277173938</v>
      </c>
      <c r="F146">
        <f t="shared" si="17"/>
        <v>1.4513847429000006</v>
      </c>
      <c r="G146" s="1">
        <f t="shared" si="18"/>
        <v>655</v>
      </c>
      <c r="J146" s="9">
        <f t="shared" si="22"/>
        <v>0.6287058222189138</v>
      </c>
      <c r="K146" s="9">
        <f t="shared" si="22"/>
        <v>0.3607884904155052</v>
      </c>
      <c r="L146" s="9">
        <f t="shared" si="22"/>
        <v>0.25298234101609396</v>
      </c>
    </row>
    <row r="147" spans="1:12" ht="15">
      <c r="A147" s="1">
        <f t="shared" si="23"/>
        <v>933.15</v>
      </c>
      <c r="B147" s="1">
        <f t="shared" si="21"/>
        <v>0.0010716390719605637</v>
      </c>
      <c r="C147" s="7">
        <f t="shared" si="24"/>
        <v>132.29045842084</v>
      </c>
      <c r="D147" s="7">
        <f t="shared" si="25"/>
        <v>-3.6028731502209395</v>
      </c>
      <c r="E147" s="1">
        <f t="shared" si="20"/>
        <v>-0.0038609796390944003</v>
      </c>
      <c r="F147">
        <f t="shared" si="17"/>
        <v>1.5910092924654933</v>
      </c>
      <c r="G147" s="1">
        <f t="shared" si="18"/>
        <v>660</v>
      </c>
      <c r="J147" s="9">
        <f t="shared" si="22"/>
        <v>0.6498817047461773</v>
      </c>
      <c r="K147" s="9">
        <f t="shared" si="22"/>
        <v>0.3822301604226386</v>
      </c>
      <c r="L147" s="9">
        <f t="shared" si="22"/>
        <v>0.270730666722678</v>
      </c>
    </row>
    <row r="148" spans="1:12" ht="15">
      <c r="A148" s="1">
        <f t="shared" si="23"/>
        <v>938.15</v>
      </c>
      <c r="B148" s="1">
        <f t="shared" si="21"/>
        <v>0.0010659276235143633</v>
      </c>
      <c r="C148" s="7">
        <f t="shared" si="24"/>
        <v>132.29797021975264</v>
      </c>
      <c r="D148" s="7">
        <f t="shared" si="25"/>
        <v>-4.331036293716188</v>
      </c>
      <c r="E148" s="1">
        <f t="shared" si="20"/>
        <v>-0.004616571223915353</v>
      </c>
      <c r="F148">
        <f t="shared" si="17"/>
        <v>1.7423682774580114</v>
      </c>
      <c r="G148" s="1">
        <f t="shared" si="18"/>
        <v>665</v>
      </c>
      <c r="J148" s="9">
        <f t="shared" si="22"/>
        <v>0.6702676723581475</v>
      </c>
      <c r="K148" s="9">
        <f t="shared" si="22"/>
        <v>0.403905964627826</v>
      </c>
      <c r="L148" s="9">
        <f t="shared" si="22"/>
        <v>0.28904187346450094</v>
      </c>
    </row>
    <row r="149" spans="1:12" ht="15">
      <c r="A149" s="1">
        <f t="shared" si="23"/>
        <v>943.15</v>
      </c>
      <c r="B149" s="1">
        <f t="shared" si="21"/>
        <v>0.0010602767322271114</v>
      </c>
      <c r="C149" s="7">
        <f t="shared" si="24"/>
        <v>132.30526691206143</v>
      </c>
      <c r="D149" s="7">
        <f t="shared" si="25"/>
        <v>-5.059238899161053</v>
      </c>
      <c r="E149" s="1">
        <f t="shared" si="20"/>
        <v>-0.005364193287558769</v>
      </c>
      <c r="F149">
        <f aca="true" t="shared" si="26" ref="F149:F159">EXP(-D149*1000/8.314472/A149)</f>
        <v>1.9062985532595929</v>
      </c>
      <c r="G149" s="1">
        <f aca="true" t="shared" si="27" ref="G149:G159">A149-273.15</f>
        <v>670</v>
      </c>
      <c r="J149" s="9">
        <f t="shared" si="22"/>
        <v>0.6898277437993418</v>
      </c>
      <c r="K149" s="9">
        <f t="shared" si="22"/>
        <v>0.4257290585549807</v>
      </c>
      <c r="L149" s="9">
        <f t="shared" si="22"/>
        <v>0.3078641150840215</v>
      </c>
    </row>
    <row r="150" spans="1:12" ht="15">
      <c r="A150" s="1">
        <f t="shared" si="23"/>
        <v>948.15</v>
      </c>
      <c r="B150" s="1">
        <f t="shared" si="21"/>
        <v>0.0010546854400674999</v>
      </c>
      <c r="C150" s="7">
        <f t="shared" si="24"/>
        <v>132.31237358873972</v>
      </c>
      <c r="D150" s="7">
        <f t="shared" si="25"/>
        <v>-5.787479683498453</v>
      </c>
      <c r="E150" s="1">
        <f aca="true" t="shared" si="28" ref="E150:E159">E149+(C150+C149)/2*(B150-B149)</f>
        <v>-0.00610397055687228</v>
      </c>
      <c r="F150">
        <f t="shared" si="26"/>
        <v>2.0836852599751814</v>
      </c>
      <c r="G150" s="1">
        <f t="shared" si="27"/>
        <v>675</v>
      </c>
      <c r="J150" s="9">
        <f t="shared" si="22"/>
        <v>0.7085369076303437</v>
      </c>
      <c r="K150" s="9">
        <f t="shared" si="22"/>
        <v>0.44761209616797804</v>
      </c>
      <c r="L150" s="9">
        <f t="shared" si="22"/>
        <v>0.32713998313786563</v>
      </c>
    </row>
    <row r="151" spans="1:12" ht="15">
      <c r="A151" s="1">
        <f t="shared" si="23"/>
        <v>953.15</v>
      </c>
      <c r="B151" s="1">
        <f aca="true" t="shared" si="29" ref="B151:B159">1/A151</f>
        <v>0.0010491528091066465</v>
      </c>
      <c r="C151" s="7">
        <f t="shared" si="24"/>
        <v>132.31931571921535</v>
      </c>
      <c r="D151" s="7">
        <f t="shared" si="25"/>
        <v>-6.515757510516717</v>
      </c>
      <c r="E151" s="1">
        <f t="shared" si="28"/>
        <v>-0.006836025295616342</v>
      </c>
      <c r="F151">
        <f t="shared" si="26"/>
        <v>2.275463877242092</v>
      </c>
      <c r="G151" s="1">
        <f t="shared" si="27"/>
        <v>680</v>
      </c>
      <c r="J151" s="9">
        <f t="shared" si="22"/>
        <v>0.726380318431146</v>
      </c>
      <c r="K151" s="9">
        <f t="shared" si="22"/>
        <v>0.4694686134135644</v>
      </c>
      <c r="L151" s="9">
        <f t="shared" si="22"/>
        <v>0.34680720759711836</v>
      </c>
    </row>
    <row r="152" spans="1:12" ht="15">
      <c r="A152" s="1">
        <f t="shared" si="23"/>
        <v>958.15</v>
      </c>
      <c r="B152" s="1">
        <f t="shared" si="29"/>
        <v>0.0010436779209935813</v>
      </c>
      <c r="C152" s="7">
        <f t="shared" si="24"/>
        <v>132.32611915075714</v>
      </c>
      <c r="D152" s="7">
        <f t="shared" si="25"/>
        <v>-7.2440713905225245</v>
      </c>
      <c r="E152" s="1">
        <f t="shared" si="28"/>
        <v>-0.007560477368389631</v>
      </c>
      <c r="F152">
        <f t="shared" si="26"/>
        <v>2.482622329084816</v>
      </c>
      <c r="G152" s="1">
        <f t="shared" si="27"/>
        <v>685</v>
      </c>
      <c r="J152" s="9">
        <f t="shared" si="22"/>
        <v>0.743352358819269</v>
      </c>
      <c r="K152" s="9">
        <f t="shared" si="22"/>
        <v>0.49121435022204324</v>
      </c>
      <c r="L152" s="9">
        <f t="shared" si="22"/>
        <v>0.36679947679560043</v>
      </c>
    </row>
    <row r="153" spans="1:12" ht="15">
      <c r="A153" s="1">
        <f t="shared" si="23"/>
        <v>963.15</v>
      </c>
      <c r="B153" s="1">
        <f t="shared" si="29"/>
        <v>0.0010382598764470748</v>
      </c>
      <c r="C153" s="7">
        <f t="shared" si="24"/>
        <v>132.3328101078618</v>
      </c>
      <c r="D153" s="7">
        <f t="shared" si="25"/>
        <v>-7.972420480017012</v>
      </c>
      <c r="E153" s="1">
        <f t="shared" si="28"/>
        <v>-0.008277444302566592</v>
      </c>
      <c r="F153">
        <f t="shared" si="26"/>
        <v>2.7062031386676937</v>
      </c>
      <c r="G153" s="1">
        <f t="shared" si="27"/>
        <v>690</v>
      </c>
      <c r="J153" s="9">
        <f t="shared" si="22"/>
        <v>0.7594556189181164</v>
      </c>
      <c r="K153" s="9">
        <f t="shared" si="22"/>
        <v>0.5127684702762885</v>
      </c>
      <c r="L153" s="9">
        <f t="shared" si="22"/>
        <v>0.38704735402490786</v>
      </c>
    </row>
    <row r="154" spans="1:12" ht="15">
      <c r="A154" s="1">
        <f t="shared" si="23"/>
        <v>968.15</v>
      </c>
      <c r="B154" s="1">
        <f t="shared" si="29"/>
        <v>0.0010328977947632082</v>
      </c>
      <c r="C154" s="7">
        <f t="shared" si="24"/>
        <v>132.33941519164063</v>
      </c>
      <c r="D154" s="7">
        <f t="shared" si="25"/>
        <v>-8.700804081375935</v>
      </c>
      <c r="E154" s="1">
        <f t="shared" si="28"/>
        <v>-0.008987041348319924</v>
      </c>
      <c r="F154">
        <f t="shared" si="26"/>
        <v>2.9473056327745044</v>
      </c>
      <c r="G154" s="1">
        <f t="shared" si="27"/>
        <v>695</v>
      </c>
      <c r="J154" s="9">
        <f t="shared" si="22"/>
        <v>0.7746998390398826</v>
      </c>
      <c r="K154" s="9">
        <f t="shared" si="22"/>
        <v>0.5340546443657012</v>
      </c>
      <c r="L154" s="9">
        <f t="shared" si="22"/>
        <v>0.4074792639849789</v>
      </c>
    </row>
    <row r="155" spans="1:12" ht="15">
      <c r="A155" s="1">
        <f t="shared" si="23"/>
        <v>973.15</v>
      </c>
      <c r="B155" s="1">
        <f t="shared" si="29"/>
        <v>0.0010275908133381287</v>
      </c>
      <c r="C155" s="7">
        <f t="shared" si="24"/>
        <v>132.34596137920624</v>
      </c>
      <c r="D155" s="7">
        <f t="shared" si="25"/>
        <v>-9.429221642532788</v>
      </c>
      <c r="E155" s="1">
        <f t="shared" si="28"/>
        <v>-0.009689381536795754</v>
      </c>
      <c r="F155">
        <f t="shared" si="26"/>
        <v>3.2070881958224797</v>
      </c>
      <c r="G155" s="1">
        <f t="shared" si="27"/>
        <v>700</v>
      </c>
      <c r="J155" s="9">
        <f t="shared" si="22"/>
        <v>0.7891008542643091</v>
      </c>
      <c r="K155" s="9">
        <f t="shared" si="22"/>
        <v>0.5550019710937262</v>
      </c>
      <c r="L155" s="9">
        <f t="shared" si="22"/>
        <v>0.42802251944117836</v>
      </c>
    </row>
    <row r="156" spans="1:12" ht="15">
      <c r="A156" s="1">
        <f t="shared" si="23"/>
        <v>978.15</v>
      </c>
      <c r="B156" s="1">
        <f t="shared" si="29"/>
        <v>0.0010223380872054389</v>
      </c>
      <c r="C156" s="7">
        <f t="shared" si="24"/>
        <v>132.3524760230594</v>
      </c>
      <c r="D156" s="7">
        <f t="shared" si="25"/>
        <v>-10.157672756665574</v>
      </c>
      <c r="E156" s="1">
        <f t="shared" si="28"/>
        <v>-0.01038457573650828</v>
      </c>
      <c r="F156">
        <f t="shared" si="26"/>
        <v>3.486770573200969</v>
      </c>
      <c r="G156" s="1">
        <f t="shared" si="27"/>
        <v>705</v>
      </c>
      <c r="J156" s="9">
        <f t="shared" si="22"/>
        <v>0.8026795720293595</v>
      </c>
      <c r="K156" s="9">
        <f t="shared" si="22"/>
        <v>0.5755457174582836</v>
      </c>
      <c r="L156" s="9">
        <f t="shared" si="22"/>
        <v>0.44860435709971785</v>
      </c>
    </row>
    <row r="157" spans="1:12" ht="15">
      <c r="A157" s="1">
        <f t="shared" si="23"/>
        <v>983.15</v>
      </c>
      <c r="B157" s="1">
        <f t="shared" si="29"/>
        <v>0.0010171387885877028</v>
      </c>
      <c r="C157" s="7">
        <f t="shared" si="24"/>
        <v>132.35898685047573</v>
      </c>
      <c r="D157" s="7">
        <f t="shared" si="25"/>
        <v>-10.88615716188682</v>
      </c>
      <c r="E157" s="1">
        <f t="shared" si="28"/>
        <v>-0.011072732708016904</v>
      </c>
      <c r="F157">
        <f t="shared" si="26"/>
        <v>3.7876362237102628</v>
      </c>
      <c r="G157" s="1">
        <f t="shared" si="27"/>
        <v>710</v>
      </c>
      <c r="J157" s="9">
        <f t="shared" si="22"/>
        <v>0.8154610063853837</v>
      </c>
      <c r="K157" s="9">
        <f t="shared" si="22"/>
        <v>0.5956278707217622</v>
      </c>
      <c r="L157" s="9">
        <f t="shared" si="22"/>
        <v>0.469152951960739</v>
      </c>
    </row>
    <row r="158" spans="1:12" ht="15">
      <c r="A158" s="1">
        <f t="shared" si="23"/>
        <v>988.15</v>
      </c>
      <c r="B158" s="1">
        <f t="shared" si="29"/>
        <v>0.0010119921064615696</v>
      </c>
      <c r="C158" s="7">
        <f t="shared" si="24"/>
        <v>132.36552196289233</v>
      </c>
      <c r="D158" s="7">
        <f t="shared" si="25"/>
        <v>-11.614674740936675</v>
      </c>
      <c r="E158" s="1">
        <f t="shared" si="28"/>
        <v>-0.01175395915694649</v>
      </c>
      <c r="F158">
        <f t="shared" si="26"/>
        <v>4.111034720865064</v>
      </c>
      <c r="G158" s="1">
        <f t="shared" si="27"/>
        <v>715</v>
      </c>
      <c r="J158" s="9">
        <f t="shared" si="22"/>
        <v>0.8274733856259333</v>
      </c>
      <c r="K158" s="9">
        <f t="shared" si="22"/>
        <v>0.615197501437232</v>
      </c>
      <c r="L158" s="9">
        <f t="shared" si="22"/>
        <v>0.48959838118822235</v>
      </c>
    </row>
    <row r="159" spans="1:12" ht="15">
      <c r="A159" s="1">
        <f t="shared" si="23"/>
        <v>993.15</v>
      </c>
      <c r="B159" s="1">
        <f t="shared" si="29"/>
        <v>0.0010068972461360318</v>
      </c>
      <c r="C159" s="7">
        <f t="shared" si="24"/>
        <v>132.3721098352948</v>
      </c>
      <c r="D159" s="7">
        <f t="shared" si="25"/>
        <v>-12.343225520879143</v>
      </c>
      <c r="E159" s="1">
        <f t="shared" si="28"/>
        <v>-0.012428359785409196</v>
      </c>
      <c r="F159">
        <f t="shared" si="26"/>
        <v>4.458384202819871</v>
      </c>
      <c r="G159" s="1">
        <f t="shared" si="27"/>
        <v>720</v>
      </c>
      <c r="J159" s="9">
        <f t="shared" si="22"/>
        <v>0.8387473438713211</v>
      </c>
      <c r="K159" s="9">
        <f t="shared" si="22"/>
        <v>0.6342109450129014</v>
      </c>
      <c r="L159" s="9">
        <f t="shared" si="22"/>
        <v>0.5098735116794488</v>
      </c>
    </row>
  </sheetData>
  <sheetProtection/>
  <mergeCells count="16">
    <mergeCell ref="B10:B11"/>
    <mergeCell ref="C3:C4"/>
    <mergeCell ref="D3:D4"/>
    <mergeCell ref="E3:E4"/>
    <mergeCell ref="F3:J3"/>
    <mergeCell ref="C10:C11"/>
    <mergeCell ref="D10:D11"/>
    <mergeCell ref="E10:E11"/>
    <mergeCell ref="F10:J10"/>
    <mergeCell ref="A18:A19"/>
    <mergeCell ref="B18:B19"/>
    <mergeCell ref="G18:G19"/>
    <mergeCell ref="C18:C19"/>
    <mergeCell ref="D18:D19"/>
    <mergeCell ref="E18:E19"/>
    <mergeCell ref="F18:F19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dehempti</cp:lastModifiedBy>
  <dcterms:created xsi:type="dcterms:W3CDTF">2011-08-20T14:37:05Z</dcterms:created>
  <dcterms:modified xsi:type="dcterms:W3CDTF">2011-08-24T07:24:42Z</dcterms:modified>
  <cp:category/>
  <cp:version/>
  <cp:contentType/>
  <cp:contentStatus/>
</cp:coreProperties>
</file>