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11640" activeTab="0"/>
  </bookViews>
  <sheets>
    <sheet name="Rackett" sheetId="1" r:id="rId1"/>
    <sheet name="COSTALD" sheetId="2" r:id="rId2"/>
    <sheet name="Feuil1" sheetId="3" r:id="rId3"/>
  </sheets>
  <definedNames>
    <definedName name="solver_adj" localSheetId="0" hidden="1">'Rackett'!$C$15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'Rackett'!$E$23</definedName>
    <definedName name="solver_pre" localSheetId="0" hidden="1">0.0000000001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0.01</definedName>
    <definedName name="solver_typ" localSheetId="0" hidden="1">2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Mougin</author>
    <author>ledanoij</author>
  </authors>
  <commentList>
    <comment ref="A25" authorId="0">
      <text>
        <r>
          <rPr>
            <b/>
            <sz val="8"/>
            <rFont val="Tahoma"/>
            <family val="2"/>
          </rPr>
          <t>Between Tr =1 and T3r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Choice of ZRa</t>
        </r>
        <r>
          <rPr>
            <sz val="8"/>
            <rFont val="Tahoma"/>
            <family val="2"/>
          </rPr>
          <t xml:space="preserve">
</t>
        </r>
      </text>
    </comment>
    <comment ref="A2" authorId="1">
      <text>
        <r>
          <rPr>
            <b/>
            <sz val="10"/>
            <rFont val="Tahoma"/>
            <family val="2"/>
          </rPr>
          <t>Select Thermdynamic Model in Process Simulation:</t>
        </r>
        <r>
          <rPr>
            <sz val="10"/>
            <rFont val="Tahoma"/>
            <family val="2"/>
          </rPr>
          <t xml:space="preserve">
(C) 2010 J-Ch de Hemptinne; J-M Ledanois, P. Mougin, A. Barreau</t>
        </r>
      </text>
    </comment>
  </commentList>
</comments>
</file>

<file path=xl/comments2.xml><?xml version="1.0" encoding="utf-8"?>
<comments xmlns="http://schemas.openxmlformats.org/spreadsheetml/2006/main">
  <authors>
    <author>ledanoij</author>
  </authors>
  <commentList>
    <comment ref="A2" authorId="0">
      <text>
        <r>
          <rPr>
            <b/>
            <sz val="10"/>
            <rFont val="Tahoma"/>
            <family val="2"/>
          </rPr>
          <t>Select Thermdynamic Model in Process Simulation:</t>
        </r>
        <r>
          <rPr>
            <sz val="10"/>
            <rFont val="Tahoma"/>
            <family val="2"/>
          </rPr>
          <t xml:space="preserve">
(C) 2010 J-Ch de Hemptinne; J-M Ledanois, P. Mougin, A. Barreau</t>
        </r>
      </text>
    </comment>
  </commentList>
</comments>
</file>

<file path=xl/sharedStrings.xml><?xml version="1.0" encoding="utf-8"?>
<sst xmlns="http://schemas.openxmlformats.org/spreadsheetml/2006/main" count="99" uniqueCount="29">
  <si>
    <t>A</t>
  </si>
  <si>
    <t>T (K)</t>
  </si>
  <si>
    <t>B</t>
  </si>
  <si>
    <t>C</t>
  </si>
  <si>
    <t>D</t>
  </si>
  <si>
    <t>Ethane</t>
  </si>
  <si>
    <t>n-Hexane</t>
  </si>
  <si>
    <t>Cyclohexane</t>
  </si>
  <si>
    <t>Benzene</t>
  </si>
  <si>
    <t>Tr</t>
  </si>
  <si>
    <t>DIPPR</t>
  </si>
  <si>
    <t>Rackett</t>
  </si>
  <si>
    <t>Dif</t>
  </si>
  <si>
    <t>n-Decane</t>
  </si>
  <si>
    <t>ZRa used in calc</t>
  </si>
  <si>
    <t>ZRa correlation</t>
  </si>
  <si>
    <t>ZRa optimized</t>
  </si>
  <si>
    <t>COSTALD</t>
  </si>
  <si>
    <t>Data</t>
  </si>
  <si>
    <t>Molar volume: Comparison of COSTAL and DIPPR</t>
  </si>
  <si>
    <t>Molar volume: Comparison of Rackett and DIPPR</t>
  </si>
  <si>
    <t>RMS:</t>
  </si>
  <si>
    <t>T3r:</t>
  </si>
  <si>
    <t>Tc (K)</t>
  </si>
  <si>
    <r>
      <t>Vc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/kmol)</t>
    </r>
  </si>
  <si>
    <t>T3 (K)</t>
  </si>
  <si>
    <t>w (-)</t>
  </si>
  <si>
    <t>Pc (Pa)</t>
  </si>
  <si>
    <t>P3 (Pa)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</si>
</sst>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E+00"/>
    <numFmt numFmtId="167" formatCode="0.0000"/>
    <numFmt numFmtId="168" formatCode="0.000%"/>
    <numFmt numFmtId="169" formatCode="0.0%"/>
    <numFmt numFmtId="170" formatCode="0.0E+00"/>
    <numFmt numFmtId="171" formatCode="0.0000E+00"/>
  </numFmts>
  <fonts count="43">
    <font>
      <sz val="10"/>
      <name val="Arial"/>
      <family val="0"/>
    </font>
    <font>
      <sz val="8"/>
      <name val="Arial"/>
      <family val="2"/>
    </font>
    <font>
      <sz val="10"/>
      <name val="Symbol"/>
      <family val="1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7.25"/>
      <color indexed="8"/>
      <name val="Arial"/>
      <family val="2"/>
    </font>
    <font>
      <sz val="25"/>
      <color indexed="8"/>
      <name val="Arial"/>
      <family val="2"/>
    </font>
    <font>
      <b/>
      <sz val="28"/>
      <color indexed="8"/>
      <name val="Arial"/>
      <family val="2"/>
    </font>
    <font>
      <b/>
      <sz val="35.25"/>
      <color indexed="8"/>
      <name val="Arial"/>
      <family val="2"/>
    </font>
    <font>
      <sz val="14.45"/>
      <color indexed="8"/>
      <name val="Arial"/>
      <family val="2"/>
    </font>
    <font>
      <sz val="35.75"/>
      <color indexed="8"/>
      <name val="Arial"/>
      <family val="2"/>
    </font>
    <font>
      <sz val="19"/>
      <color indexed="8"/>
      <name val="Arial"/>
      <family val="2"/>
    </font>
    <font>
      <b/>
      <sz val="25.25"/>
      <color indexed="8"/>
      <name val="Arial"/>
      <family val="2"/>
    </font>
    <font>
      <b/>
      <sz val="29.25"/>
      <color indexed="8"/>
      <name val="Arial"/>
      <family val="2"/>
    </font>
    <font>
      <sz val="21.15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0" fillId="21" borderId="3" applyNumberFormat="0" applyFont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20" borderId="4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6" fillId="23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1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11" fontId="3" fillId="0" borderId="17" xfId="0" applyNumberFormat="1" applyFont="1" applyBorder="1" applyAlignment="1">
      <alignment horizontal="center"/>
    </xf>
    <xf numFmtId="167" fontId="3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166" fontId="0" fillId="0" borderId="16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0" fontId="0" fillId="0" borderId="17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1" fontId="1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22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Precision of Rackett vs. DIPPR correlation for molar volume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275"/>
          <c:w val="0.8465"/>
          <c:h val="0.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Rackett!$C$24</c:f>
              <c:strCache>
                <c:ptCount val="1"/>
                <c:pt idx="0">
                  <c:v>Ethane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Rackett!$A$27:$A$57</c:f>
              <c:numCache/>
            </c:numRef>
          </c:xVal>
          <c:yVal>
            <c:numRef>
              <c:f>Rackett!$E$27:$E$57</c:f>
              <c:numCache>
                <c:ptCount val="31"/>
                <c:pt idx="0">
                  <c:v>-0.0020903744791461007</c:v>
                </c:pt>
                <c:pt idx="1">
                  <c:v>-0.0019365106109856848</c:v>
                </c:pt>
                <c:pt idx="2">
                  <c:v>-0.0016613456357607863</c:v>
                </c:pt>
                <c:pt idx="3">
                  <c:v>-0.0013608605943337766</c:v>
                </c:pt>
                <c:pt idx="4">
                  <c:v>-0.0010576295462413623</c:v>
                </c:pt>
                <c:pt idx="5">
                  <c:v>-0.0007588774989428324</c:v>
                </c:pt>
                <c:pt idx="6">
                  <c:v>-0.0004671085379132166</c:v>
                </c:pt>
                <c:pt idx="7">
                  <c:v>-0.00018307873016375532</c:v>
                </c:pt>
                <c:pt idx="8">
                  <c:v>9.316744980774797E-05</c:v>
                </c:pt>
                <c:pt idx="9">
                  <c:v>0.00036188395619444406</c:v>
                </c:pt>
                <c:pt idx="10">
                  <c:v>0.0008782574754575563</c:v>
                </c:pt>
                <c:pt idx="11">
                  <c:v>0.0013692658944614248</c:v>
                </c:pt>
                <c:pt idx="12">
                  <c:v>0.0018379293245151629</c:v>
                </c:pt>
                <c:pt idx="13">
                  <c:v>0.002286847623651374</c:v>
                </c:pt>
                <c:pt idx="14">
                  <c:v>0.0027182113259435555</c:v>
                </c:pt>
                <c:pt idx="15">
                  <c:v>0.003133861721509821</c:v>
                </c:pt>
                <c:pt idx="16">
                  <c:v>0.003535353436570595</c:v>
                </c:pt>
                <c:pt idx="17">
                  <c:v>0.003924008161390846</c:v>
                </c:pt>
                <c:pt idx="18">
                  <c:v>0.004300958152000845</c:v>
                </c:pt>
                <c:pt idx="19">
                  <c:v>0.0046671807833094546</c:v>
                </c:pt>
                <c:pt idx="20">
                  <c:v>0.005370737451141562</c:v>
                </c:pt>
                <c:pt idx="21">
                  <c:v>0.006040307127730222</c:v>
                </c:pt>
                <c:pt idx="22">
                  <c:v>0.006680303591817048</c:v>
                </c:pt>
                <c:pt idx="23">
                  <c:v>0.007294261310967708</c:v>
                </c:pt>
                <c:pt idx="24">
                  <c:v>0.007885061808845174</c:v>
                </c:pt>
                <c:pt idx="25">
                  <c:v>0.008455090678323713</c:v>
                </c:pt>
                <c:pt idx="26">
                  <c:v>0.009006349348660351</c:v>
                </c:pt>
                <c:pt idx="27">
                  <c:v>0.009540536498143171</c:v>
                </c:pt>
                <c:pt idx="28">
                  <c:v>0.01005910857779505</c:v>
                </c:pt>
                <c:pt idx="29">
                  <c:v>0.010563325627234856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Rackett!$G$24</c:f>
              <c:strCache>
                <c:ptCount val="1"/>
                <c:pt idx="0">
                  <c:v>n-Hexane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Rackett!$A$27:$A$57</c:f>
              <c:numCache/>
            </c:numRef>
          </c:xVal>
          <c:yVal>
            <c:numRef>
              <c:f>Rackett!$I$27:$I$57</c:f>
              <c:numCache/>
            </c:numRef>
          </c:yVal>
          <c:smooth val="0"/>
        </c:ser>
        <c:ser>
          <c:idx val="2"/>
          <c:order val="2"/>
          <c:tx>
            <c:strRef>
              <c:f>Rackett!$K$24</c:f>
              <c:strCache>
                <c:ptCount val="1"/>
                <c:pt idx="0">
                  <c:v>Cyclohexane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Rackett!$A$27:$A$57</c:f>
              <c:numCache/>
            </c:numRef>
          </c:xVal>
          <c:yVal>
            <c:numRef>
              <c:f>Rackett!$M$27:$M$57</c:f>
              <c:numCache/>
            </c:numRef>
          </c:yVal>
          <c:smooth val="0"/>
        </c:ser>
        <c:ser>
          <c:idx val="3"/>
          <c:order val="3"/>
          <c:tx>
            <c:strRef>
              <c:f>Rackett!$O$24</c:f>
              <c:strCache>
                <c:ptCount val="1"/>
                <c:pt idx="0">
                  <c:v>Benzene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Rackett!$A$27:$A$57</c:f>
              <c:numCache/>
            </c:numRef>
          </c:xVal>
          <c:yVal>
            <c:numRef>
              <c:f>Rackett!$Q$27:$Q$57</c:f>
              <c:numCache/>
            </c:numRef>
          </c:yVal>
          <c:smooth val="0"/>
        </c:ser>
        <c:ser>
          <c:idx val="4"/>
          <c:order val="4"/>
          <c:tx>
            <c:strRef>
              <c:f>Rackett!$S$24</c:f>
              <c:strCache>
                <c:ptCount val="1"/>
                <c:pt idx="0">
                  <c:v>n-Decane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Rackett!$A$27:$A$57</c:f>
              <c:numCache/>
            </c:numRef>
          </c:xVal>
          <c:yVal>
            <c:numRef>
              <c:f>Rackett!$U$27:$U$57</c:f>
              <c:numCache/>
            </c:numRef>
          </c:yVal>
          <c:smooth val="0"/>
        </c:ser>
        <c:axId val="54997236"/>
        <c:axId val="25213077"/>
      </c:scatterChart>
      <c:valAx>
        <c:axId val="54997236"/>
        <c:scaling>
          <c:orientation val="minMax"/>
          <c:max val="1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Reduced temperature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3077"/>
        <c:crossesAt val="-10"/>
        <c:crossBetween val="midCat"/>
        <c:dispUnits/>
        <c:majorUnit val="0.2"/>
      </c:valAx>
      <c:valAx>
        <c:axId val="25213077"/>
        <c:scaling>
          <c:orientation val="minMax"/>
          <c:max val="0.03"/>
          <c:min val="-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difference 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23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75"/>
          <c:y val="0.57525"/>
          <c:w val="0.109"/>
          <c:h val="0.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Precision of COSTALD vs. DIPPR correlation for molar volume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25"/>
          <c:y val="0.23175"/>
          <c:w val="0.80575"/>
          <c:h val="0.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COSTALD!$C$21</c:f>
              <c:strCache>
                <c:ptCount val="1"/>
                <c:pt idx="0">
                  <c:v>Ethane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COSTALD!$A$24:$A$53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COSTALD!$E$24:$E$53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COSTALD!$G$21</c:f>
              <c:strCache>
                <c:ptCount val="1"/>
                <c:pt idx="0">
                  <c:v>n-Hexane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COSTALD!$A$24:$A$54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COSTALD!$I$24:$I$54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COSTALD!$K$21</c:f>
              <c:strCache>
                <c:ptCount val="1"/>
                <c:pt idx="0">
                  <c:v>Cyclohexane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COSTALD!$A$24:$A$54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COSTALD!$M$24:$M$54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COSTALD!$O$21</c:f>
              <c:strCache>
                <c:ptCount val="1"/>
                <c:pt idx="0">
                  <c:v>Benzene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COSTALD!$A$24:$A$54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COSTALD!$Q$24:$Q$54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COSTALD!$S$21</c:f>
              <c:strCache>
                <c:ptCount val="1"/>
                <c:pt idx="0">
                  <c:v>n-Decane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COSTALD!$A$24:$A$54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COSTALD!$U$24:$U$54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591102"/>
        <c:axId val="28993327"/>
      </c:scatterChart>
      <c:valAx>
        <c:axId val="25591102"/>
        <c:scaling>
          <c:orientation val="minMax"/>
          <c:max val="1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Reduced temperature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3327"/>
        <c:crossesAt val="-10"/>
        <c:crossBetween val="midCat"/>
        <c:dispUnits/>
        <c:majorUnit val="0.2"/>
      </c:valAx>
      <c:valAx>
        <c:axId val="2899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difference 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110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775"/>
          <c:y val="0.5435"/>
          <c:w val="0.19075"/>
          <c:h val="0.2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66</xdr:row>
      <xdr:rowOff>28575</xdr:rowOff>
    </xdr:from>
    <xdr:to>
      <xdr:col>20</xdr:col>
      <xdr:colOff>409575</xdr:colOff>
      <xdr:row>121</xdr:row>
      <xdr:rowOff>152400</xdr:rowOff>
    </xdr:to>
    <xdr:graphicFrame>
      <xdr:nvGraphicFramePr>
        <xdr:cNvPr id="1" name="Chart 1"/>
        <xdr:cNvGraphicFramePr/>
      </xdr:nvGraphicFramePr>
      <xdr:xfrm>
        <a:off x="1657350" y="10925175"/>
        <a:ext cx="14678025" cy="902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752475</xdr:colOff>
      <xdr:row>15</xdr:row>
      <xdr:rowOff>9525</xdr:rowOff>
    </xdr:from>
    <xdr:to>
      <xdr:col>4</xdr:col>
      <xdr:colOff>123825</xdr:colOff>
      <xdr:row>22</xdr:row>
      <xdr:rowOff>28575</xdr:rowOff>
    </xdr:to>
    <xdr:sp>
      <xdr:nvSpPr>
        <xdr:cNvPr id="2" name="Line 3"/>
        <xdr:cNvSpPr>
          <a:spLocks/>
        </xdr:cNvSpPr>
      </xdr:nvSpPr>
      <xdr:spPr>
        <a:xfrm>
          <a:off x="2895600" y="2619375"/>
          <a:ext cx="8953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123825</xdr:rowOff>
    </xdr:from>
    <xdr:to>
      <xdr:col>8</xdr:col>
      <xdr:colOff>76200</xdr:colOff>
      <xdr:row>22</xdr:row>
      <xdr:rowOff>9525</xdr:rowOff>
    </xdr:to>
    <xdr:sp>
      <xdr:nvSpPr>
        <xdr:cNvPr id="3" name="Line 4"/>
        <xdr:cNvSpPr>
          <a:spLocks/>
        </xdr:cNvSpPr>
      </xdr:nvSpPr>
      <xdr:spPr>
        <a:xfrm>
          <a:off x="5991225" y="2571750"/>
          <a:ext cx="8001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0</xdr:colOff>
      <xdr:row>21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9001125" y="2609850"/>
          <a:ext cx="762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142875</xdr:rowOff>
    </xdr:from>
    <xdr:to>
      <xdr:col>16</xdr:col>
      <xdr:colOff>85725</xdr:colOff>
      <xdr:row>22</xdr:row>
      <xdr:rowOff>0</xdr:rowOff>
    </xdr:to>
    <xdr:sp>
      <xdr:nvSpPr>
        <xdr:cNvPr id="5" name="Line 6"/>
        <xdr:cNvSpPr>
          <a:spLocks/>
        </xdr:cNvSpPr>
      </xdr:nvSpPr>
      <xdr:spPr>
        <a:xfrm>
          <a:off x="12049125" y="2590800"/>
          <a:ext cx="9144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15</xdr:row>
      <xdr:rowOff>38100</xdr:rowOff>
    </xdr:from>
    <xdr:to>
      <xdr:col>20</xdr:col>
      <xdr:colOff>123825</xdr:colOff>
      <xdr:row>22</xdr:row>
      <xdr:rowOff>9525</xdr:rowOff>
    </xdr:to>
    <xdr:sp>
      <xdr:nvSpPr>
        <xdr:cNvPr id="6" name="Line 7"/>
        <xdr:cNvSpPr>
          <a:spLocks/>
        </xdr:cNvSpPr>
      </xdr:nvSpPr>
      <xdr:spPr>
        <a:xfrm>
          <a:off x="15240000" y="2647950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55</xdr:row>
      <xdr:rowOff>104775</xdr:rowOff>
    </xdr:from>
    <xdr:to>
      <xdr:col>14</xdr:col>
      <xdr:colOff>571500</xdr:colOff>
      <xdr:row>108</xdr:row>
      <xdr:rowOff>85725</xdr:rowOff>
    </xdr:to>
    <xdr:graphicFrame>
      <xdr:nvGraphicFramePr>
        <xdr:cNvPr id="1" name="Chart 1"/>
        <xdr:cNvGraphicFramePr/>
      </xdr:nvGraphicFramePr>
      <xdr:xfrm>
        <a:off x="1200150" y="9229725"/>
        <a:ext cx="11153775" cy="854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L296"/>
  <sheetViews>
    <sheetView tabSelected="1" zoomScale="75" zoomScaleNormal="75" zoomScalePageLayoutView="0" workbookViewId="0" topLeftCell="A4">
      <selection activeCell="C13" sqref="C13"/>
    </sheetView>
  </sheetViews>
  <sheetFormatPr defaultColWidth="11.421875" defaultRowHeight="12.75"/>
  <cols>
    <col min="1" max="1" width="20.7109375" style="5" customWidth="1"/>
    <col min="2" max="15" width="11.421875" style="5" customWidth="1"/>
    <col min="16" max="16" width="12.421875" style="5" customWidth="1"/>
    <col min="17" max="22" width="11.421875" style="5" customWidth="1"/>
    <col min="23" max="23" width="12.7109375" style="5" bestFit="1" customWidth="1"/>
    <col min="24" max="24" width="13.00390625" style="5" bestFit="1" customWidth="1"/>
    <col min="25" max="27" width="11.421875" style="5" customWidth="1"/>
    <col min="28" max="28" width="12.7109375" style="5" bestFit="1" customWidth="1"/>
    <col min="29" max="29" width="13.00390625" style="5" bestFit="1" customWidth="1"/>
    <col min="30" max="16384" width="11.421875" style="5" customWidth="1"/>
  </cols>
  <sheetData>
    <row r="1" ht="20.25">
      <c r="A1" s="52" t="s">
        <v>20</v>
      </c>
    </row>
    <row r="2" spans="1:17" ht="12.75">
      <c r="A2" s="53"/>
      <c r="Q2" s="8"/>
    </row>
    <row r="3" ht="12.75">
      <c r="A3" s="53"/>
    </row>
    <row r="4" ht="15.75">
      <c r="A4" s="54" t="s">
        <v>18</v>
      </c>
    </row>
    <row r="5" s="4" customFormat="1" ht="12.75"/>
    <row r="6" spans="7:10" ht="13.5" thickBot="1">
      <c r="G6" s="4"/>
      <c r="H6" s="4"/>
      <c r="I6" s="4"/>
      <c r="J6" s="4"/>
    </row>
    <row r="7" spans="1:21" ht="13.5" thickBot="1">
      <c r="A7" s="4"/>
      <c r="B7" s="25"/>
      <c r="C7" s="26" t="s">
        <v>5</v>
      </c>
      <c r="D7" s="26"/>
      <c r="E7" s="27"/>
      <c r="F7" s="25"/>
      <c r="G7" s="26" t="s">
        <v>6</v>
      </c>
      <c r="H7" s="26"/>
      <c r="I7" s="27"/>
      <c r="J7" s="25"/>
      <c r="K7" s="26" t="s">
        <v>7</v>
      </c>
      <c r="L7" s="26"/>
      <c r="M7" s="27"/>
      <c r="N7" s="25"/>
      <c r="O7" s="26" t="s">
        <v>8</v>
      </c>
      <c r="P7" s="26"/>
      <c r="Q7" s="27"/>
      <c r="R7" s="25"/>
      <c r="S7" s="26" t="s">
        <v>13</v>
      </c>
      <c r="T7" s="26"/>
      <c r="U7" s="27"/>
    </row>
    <row r="8" spans="1:21" ht="12.75">
      <c r="A8" s="34" t="s">
        <v>23</v>
      </c>
      <c r="B8" s="28"/>
      <c r="C8" s="29">
        <v>305.32</v>
      </c>
      <c r="D8" s="29"/>
      <c r="E8" s="30"/>
      <c r="F8" s="28"/>
      <c r="G8" s="29">
        <v>507.6</v>
      </c>
      <c r="H8" s="29"/>
      <c r="I8" s="30"/>
      <c r="J8" s="28"/>
      <c r="K8" s="29">
        <v>553.8</v>
      </c>
      <c r="L8" s="29"/>
      <c r="M8" s="30"/>
      <c r="N8" s="28"/>
      <c r="O8" s="29">
        <v>562.05</v>
      </c>
      <c r="P8" s="29"/>
      <c r="Q8" s="30"/>
      <c r="R8" s="28"/>
      <c r="S8" s="29">
        <v>617.7</v>
      </c>
      <c r="T8" s="29"/>
      <c r="U8" s="30"/>
    </row>
    <row r="9" spans="1:21" ht="12.75">
      <c r="A9" s="69" t="s">
        <v>27</v>
      </c>
      <c r="B9" s="17"/>
      <c r="C9" s="43">
        <v>4872000</v>
      </c>
      <c r="D9" s="13"/>
      <c r="E9" s="19"/>
      <c r="F9" s="17"/>
      <c r="G9" s="43">
        <v>3025000</v>
      </c>
      <c r="H9" s="43"/>
      <c r="I9" s="44"/>
      <c r="J9" s="45"/>
      <c r="K9" s="43">
        <v>4080000</v>
      </c>
      <c r="L9" s="13"/>
      <c r="M9" s="19"/>
      <c r="N9" s="17"/>
      <c r="O9" s="43">
        <v>4895000</v>
      </c>
      <c r="P9" s="13"/>
      <c r="Q9" s="19"/>
      <c r="R9" s="17"/>
      <c r="S9" s="43">
        <v>2110000</v>
      </c>
      <c r="T9" s="13"/>
      <c r="U9" s="19"/>
    </row>
    <row r="10" spans="1:21" ht="14.25">
      <c r="A10" s="35" t="s">
        <v>24</v>
      </c>
      <c r="B10" s="17"/>
      <c r="C10" s="15">
        <v>0.1455</v>
      </c>
      <c r="D10" s="15"/>
      <c r="E10" s="20"/>
      <c r="F10" s="17"/>
      <c r="G10" s="15">
        <v>0.371</v>
      </c>
      <c r="H10" s="15"/>
      <c r="I10" s="20"/>
      <c r="J10" s="17"/>
      <c r="K10" s="15">
        <v>0.308</v>
      </c>
      <c r="L10" s="15"/>
      <c r="M10" s="20"/>
      <c r="N10" s="17"/>
      <c r="O10" s="15">
        <v>0.256</v>
      </c>
      <c r="P10" s="15"/>
      <c r="Q10" s="20"/>
      <c r="R10" s="17"/>
      <c r="S10" s="15">
        <v>0.617</v>
      </c>
      <c r="T10" s="15"/>
      <c r="U10" s="20"/>
    </row>
    <row r="11" spans="1:21" ht="12.75">
      <c r="A11" s="35" t="s">
        <v>25</v>
      </c>
      <c r="B11" s="17"/>
      <c r="C11" s="12">
        <v>90.352</v>
      </c>
      <c r="E11" s="21"/>
      <c r="F11" s="17"/>
      <c r="G11" s="12">
        <v>177.83</v>
      </c>
      <c r="I11" s="21"/>
      <c r="J11" s="17"/>
      <c r="K11" s="12">
        <v>279.69</v>
      </c>
      <c r="M11" s="21"/>
      <c r="N11" s="17"/>
      <c r="O11" s="12">
        <v>278.68</v>
      </c>
      <c r="Q11" s="21"/>
      <c r="R11" s="17"/>
      <c r="S11" s="12">
        <v>243.51</v>
      </c>
      <c r="U11" s="21"/>
    </row>
    <row r="12" spans="1:21" ht="12.75">
      <c r="A12" s="69" t="s">
        <v>28</v>
      </c>
      <c r="B12" s="17"/>
      <c r="C12" s="12">
        <v>1.13</v>
      </c>
      <c r="E12" s="21"/>
      <c r="F12" s="17"/>
      <c r="G12" s="12">
        <v>0.901695</v>
      </c>
      <c r="I12" s="21"/>
      <c r="J12" s="17"/>
      <c r="K12" s="12">
        <v>5362.51</v>
      </c>
      <c r="M12" s="21"/>
      <c r="N12" s="17"/>
      <c r="O12" s="12">
        <v>4764.22</v>
      </c>
      <c r="Q12" s="21"/>
      <c r="R12" s="17"/>
      <c r="S12" s="12">
        <v>1.39297</v>
      </c>
      <c r="U12" s="21"/>
    </row>
    <row r="13" spans="1:38" s="51" customFormat="1" ht="13.5" thickBot="1">
      <c r="A13" s="46" t="s">
        <v>26</v>
      </c>
      <c r="B13" s="47"/>
      <c r="C13" s="48">
        <v>0.099493</v>
      </c>
      <c r="D13" s="49"/>
      <c r="E13" s="50"/>
      <c r="F13" s="47"/>
      <c r="G13" s="48">
        <v>0.301261</v>
      </c>
      <c r="H13" s="49"/>
      <c r="I13" s="50"/>
      <c r="J13" s="47"/>
      <c r="K13" s="48">
        <v>0.208054</v>
      </c>
      <c r="L13" s="49"/>
      <c r="M13" s="50"/>
      <c r="N13" s="47"/>
      <c r="O13" s="48">
        <v>0.2103</v>
      </c>
      <c r="P13" s="49"/>
      <c r="Q13" s="50"/>
      <c r="R13" s="47"/>
      <c r="S13" s="48">
        <v>0.492328</v>
      </c>
      <c r="T13" s="49"/>
      <c r="U13" s="50"/>
      <c r="AA13" s="49"/>
      <c r="AI13" s="49"/>
      <c r="AJ13" s="49"/>
      <c r="AK13" s="49"/>
      <c r="AL13" s="49"/>
    </row>
    <row r="14" spans="1:38" ht="12.75">
      <c r="A14" s="34" t="s">
        <v>15</v>
      </c>
      <c r="B14" s="32">
        <v>1</v>
      </c>
      <c r="C14" s="33">
        <f>Zrackett(C13)</f>
        <v>0.28182948925</v>
      </c>
      <c r="D14" s="29"/>
      <c r="E14" s="30"/>
      <c r="F14" s="32"/>
      <c r="G14" s="33">
        <f>Zrackett(G13)</f>
        <v>0.26412434725</v>
      </c>
      <c r="H14" s="29"/>
      <c r="I14" s="30"/>
      <c r="J14" s="32"/>
      <c r="K14" s="33">
        <f>Zrackett(K13)</f>
        <v>0.2723032615</v>
      </c>
      <c r="L14" s="29"/>
      <c r="M14" s="30"/>
      <c r="N14" s="32"/>
      <c r="O14" s="33">
        <f>Zrackett(O13)</f>
        <v>0.272106175</v>
      </c>
      <c r="P14" s="29"/>
      <c r="Q14" s="30"/>
      <c r="R14" s="32"/>
      <c r="S14" s="33">
        <f>Zrackett(S13)</f>
        <v>0.247358218</v>
      </c>
      <c r="T14" s="29"/>
      <c r="U14" s="30"/>
      <c r="AA14" s="4"/>
      <c r="AI14" s="4"/>
      <c r="AJ14" s="4"/>
      <c r="AK14" s="4"/>
      <c r="AL14" s="4"/>
    </row>
    <row r="15" spans="1:38" ht="12.75">
      <c r="A15" s="35" t="s">
        <v>16</v>
      </c>
      <c r="B15" s="22">
        <f>1-B14</f>
        <v>0</v>
      </c>
      <c r="C15" s="66">
        <v>0.28115338647527455</v>
      </c>
      <c r="D15" s="12"/>
      <c r="E15" s="18"/>
      <c r="F15" s="22"/>
      <c r="G15" s="66">
        <v>0.26395003227865166</v>
      </c>
      <c r="H15" s="12"/>
      <c r="I15" s="18"/>
      <c r="J15" s="22"/>
      <c r="K15" s="66">
        <v>0.2730108071096915</v>
      </c>
      <c r="L15" s="12"/>
      <c r="M15" s="18"/>
      <c r="N15" s="22"/>
      <c r="O15" s="66">
        <v>0.26974845189576196</v>
      </c>
      <c r="P15" s="12"/>
      <c r="Q15" s="18"/>
      <c r="R15" s="22"/>
      <c r="S15" s="66">
        <v>0.25174822398259283</v>
      </c>
      <c r="T15" s="12"/>
      <c r="U15" s="18"/>
      <c r="AA15" s="4"/>
      <c r="AI15" s="4"/>
      <c r="AJ15" s="4"/>
      <c r="AK15" s="4"/>
      <c r="AL15" s="4"/>
    </row>
    <row r="16" spans="1:21" ht="13.5" thickBot="1">
      <c r="A16" s="36" t="s">
        <v>14</v>
      </c>
      <c r="B16" s="23"/>
      <c r="C16" s="31">
        <f>$B$14*C14+$B$15*C15</f>
        <v>0.28182948925</v>
      </c>
      <c r="D16" s="10"/>
      <c r="E16" s="11"/>
      <c r="F16" s="23"/>
      <c r="G16" s="31">
        <f>$B$14*G14+$B$15*G15</f>
        <v>0.26412434725</v>
      </c>
      <c r="H16" s="10"/>
      <c r="I16" s="11"/>
      <c r="J16" s="23"/>
      <c r="K16" s="31">
        <f>$B$14*K14+$B$15*K15</f>
        <v>0.2723032615</v>
      </c>
      <c r="L16" s="10"/>
      <c r="M16" s="11"/>
      <c r="N16" s="23"/>
      <c r="O16" s="31">
        <f>$B$14*O14+$B$15*O15</f>
        <v>0.272106175</v>
      </c>
      <c r="P16" s="10"/>
      <c r="Q16" s="11"/>
      <c r="R16" s="23"/>
      <c r="S16" s="31">
        <f>$B$14*S14+$B$15*S15</f>
        <v>0.247358218</v>
      </c>
      <c r="T16" s="10"/>
      <c r="U16" s="11"/>
    </row>
    <row r="17" spans="1:21" ht="12.75">
      <c r="A17" s="34" t="s">
        <v>0</v>
      </c>
      <c r="B17" s="28"/>
      <c r="C17" s="29">
        <v>1.9122</v>
      </c>
      <c r="D17" s="7"/>
      <c r="E17" s="41"/>
      <c r="F17" s="28"/>
      <c r="G17" s="29">
        <v>0.70824</v>
      </c>
      <c r="H17" s="7"/>
      <c r="I17" s="41"/>
      <c r="J17" s="28"/>
      <c r="K17" s="29">
        <v>0.88998</v>
      </c>
      <c r="L17" s="7"/>
      <c r="M17" s="41"/>
      <c r="N17" s="28"/>
      <c r="O17" s="29">
        <v>1.0259</v>
      </c>
      <c r="P17" s="7"/>
      <c r="Q17" s="41"/>
      <c r="R17" s="28"/>
      <c r="S17" s="29">
        <v>0.41084</v>
      </c>
      <c r="T17" s="7"/>
      <c r="U17" s="41"/>
    </row>
    <row r="18" spans="1:21" ht="12.75">
      <c r="A18" s="35" t="s">
        <v>2</v>
      </c>
      <c r="B18" s="17"/>
      <c r="C18" s="12">
        <v>0.27937</v>
      </c>
      <c r="E18" s="21"/>
      <c r="F18" s="17"/>
      <c r="G18" s="12">
        <v>0.26411</v>
      </c>
      <c r="I18" s="21"/>
      <c r="J18" s="17"/>
      <c r="K18" s="12">
        <v>0.27376</v>
      </c>
      <c r="M18" s="21"/>
      <c r="N18" s="17"/>
      <c r="O18" s="12">
        <v>0.26666</v>
      </c>
      <c r="Q18" s="21"/>
      <c r="R18" s="17"/>
      <c r="S18" s="12">
        <v>0.25175</v>
      </c>
      <c r="U18" s="21"/>
    </row>
    <row r="19" spans="1:38" ht="12.75">
      <c r="A19" s="35" t="s">
        <v>3</v>
      </c>
      <c r="B19" s="17"/>
      <c r="C19" s="12">
        <v>305.32</v>
      </c>
      <c r="E19" s="21"/>
      <c r="F19" s="17"/>
      <c r="G19" s="12">
        <v>507.6</v>
      </c>
      <c r="I19" s="21"/>
      <c r="J19" s="17"/>
      <c r="K19" s="12">
        <v>553.8</v>
      </c>
      <c r="M19" s="21"/>
      <c r="N19" s="17"/>
      <c r="O19" s="12">
        <v>562.05</v>
      </c>
      <c r="Q19" s="21"/>
      <c r="R19" s="17"/>
      <c r="S19" s="12">
        <v>617.7</v>
      </c>
      <c r="U19" s="21"/>
      <c r="AA19" s="8"/>
      <c r="AB19" s="8"/>
      <c r="AE19" s="8"/>
      <c r="AF19" s="8"/>
      <c r="AI19" s="8"/>
      <c r="AJ19" s="8"/>
      <c r="AK19" s="8"/>
      <c r="AL19" s="8"/>
    </row>
    <row r="20" spans="1:21" ht="13.5" thickBot="1">
      <c r="A20" s="36" t="s">
        <v>4</v>
      </c>
      <c r="B20" s="23"/>
      <c r="C20" s="42">
        <v>0.29187</v>
      </c>
      <c r="D20" s="6"/>
      <c r="E20" s="24"/>
      <c r="F20" s="23"/>
      <c r="G20" s="42">
        <v>0.27537</v>
      </c>
      <c r="H20" s="6"/>
      <c r="I20" s="24"/>
      <c r="J20" s="23"/>
      <c r="K20" s="42">
        <v>0.28571</v>
      </c>
      <c r="L20" s="6"/>
      <c r="M20" s="24"/>
      <c r="N20" s="23"/>
      <c r="O20" s="42">
        <v>0.28394</v>
      </c>
      <c r="P20" s="6"/>
      <c r="Q20" s="24"/>
      <c r="R20" s="23"/>
      <c r="S20" s="42">
        <v>0.28571</v>
      </c>
      <c r="T20" s="6"/>
      <c r="U20" s="24"/>
    </row>
    <row r="21" spans="3:19" ht="12.75">
      <c r="C21" s="12"/>
      <c r="G21" s="12"/>
      <c r="K21" s="12"/>
      <c r="O21" s="12"/>
      <c r="S21" s="12"/>
    </row>
    <row r="22" spans="5:20" ht="12.75">
      <c r="E22" s="8"/>
      <c r="F22" s="14"/>
      <c r="H22" s="8"/>
      <c r="I22" s="8"/>
      <c r="N22" s="14"/>
      <c r="P22" s="8"/>
      <c r="R22" s="14"/>
      <c r="T22" s="8"/>
    </row>
    <row r="23" spans="2:21" s="4" customFormat="1" ht="13.5" thickBot="1">
      <c r="B23" s="4" t="s">
        <v>22</v>
      </c>
      <c r="C23" s="68">
        <f>C$11/C$8</f>
        <v>0.2959255862701428</v>
      </c>
      <c r="D23" s="4" t="s">
        <v>21</v>
      </c>
      <c r="E23" s="67">
        <f>RMS(E26:E56)</f>
        <v>0.028627191815138266</v>
      </c>
      <c r="F23" s="4" t="s">
        <v>22</v>
      </c>
      <c r="G23" s="68">
        <f>G$11/G$8</f>
        <v>0.3503349093774626</v>
      </c>
      <c r="H23" s="4" t="s">
        <v>21</v>
      </c>
      <c r="I23" s="67">
        <f>RMS(I26:I54)</f>
        <v>0.025376754909343577</v>
      </c>
      <c r="J23" s="4" t="s">
        <v>22</v>
      </c>
      <c r="K23" s="68">
        <f>K$11/K$8</f>
        <v>0.5050379198266522</v>
      </c>
      <c r="L23" s="4" t="s">
        <v>21</v>
      </c>
      <c r="M23" s="67">
        <f>RMS(M26:M51)</f>
        <v>0.020487762632661416</v>
      </c>
      <c r="N23" s="4" t="s">
        <v>22</v>
      </c>
      <c r="O23" s="68">
        <f>O$11/O$8</f>
        <v>0.49582777332977496</v>
      </c>
      <c r="P23" s="4" t="s">
        <v>21</v>
      </c>
      <c r="Q23" s="67">
        <f>RMS(Q26:Q51)</f>
        <v>0.06936707938113651</v>
      </c>
      <c r="R23" s="4" t="s">
        <v>22</v>
      </c>
      <c r="S23" s="68">
        <f>S$11/S$8</f>
        <v>0.3942204953861097</v>
      </c>
      <c r="T23" s="4" t="s">
        <v>21</v>
      </c>
      <c r="U23" s="67">
        <f>RMS(U26:U53)</f>
        <v>0.14578776330070747</v>
      </c>
    </row>
    <row r="24" spans="1:21" s="4" customFormat="1" ht="12.75">
      <c r="A24" s="37"/>
      <c r="B24" s="1"/>
      <c r="C24" s="2" t="str">
        <f>C7</f>
        <v>Ethane</v>
      </c>
      <c r="D24" s="2"/>
      <c r="E24" s="3"/>
      <c r="F24" s="1"/>
      <c r="G24" s="2" t="str">
        <f>G7</f>
        <v>n-Hexane</v>
      </c>
      <c r="H24" s="2"/>
      <c r="I24" s="3"/>
      <c r="J24" s="1"/>
      <c r="K24" s="2" t="str">
        <f>K7</f>
        <v>Cyclohexane</v>
      </c>
      <c r="L24" s="2"/>
      <c r="M24" s="3"/>
      <c r="N24" s="1"/>
      <c r="O24" s="2" t="str">
        <f>O7</f>
        <v>Benzene</v>
      </c>
      <c r="P24" s="2"/>
      <c r="Q24" s="3"/>
      <c r="R24" s="1"/>
      <c r="S24" s="2" t="str">
        <f>S7</f>
        <v>n-Decane</v>
      </c>
      <c r="T24" s="2"/>
      <c r="U24" s="3"/>
    </row>
    <row r="25" spans="1:28" ht="13.5" thickBot="1">
      <c r="A25" s="40" t="s">
        <v>9</v>
      </c>
      <c r="B25" s="9" t="s">
        <v>1</v>
      </c>
      <c r="C25" s="10" t="s">
        <v>10</v>
      </c>
      <c r="D25" s="10" t="s">
        <v>11</v>
      </c>
      <c r="E25" s="11" t="s">
        <v>12</v>
      </c>
      <c r="F25" s="9" t="s">
        <v>1</v>
      </c>
      <c r="G25" s="10" t="s">
        <v>10</v>
      </c>
      <c r="H25" s="10" t="s">
        <v>11</v>
      </c>
      <c r="I25" s="11" t="s">
        <v>12</v>
      </c>
      <c r="J25" s="9" t="s">
        <v>1</v>
      </c>
      <c r="K25" s="10" t="s">
        <v>10</v>
      </c>
      <c r="L25" s="10" t="s">
        <v>11</v>
      </c>
      <c r="M25" s="11" t="s">
        <v>12</v>
      </c>
      <c r="N25" s="9" t="s">
        <v>1</v>
      </c>
      <c r="O25" s="10" t="s">
        <v>10</v>
      </c>
      <c r="P25" s="10" t="s">
        <v>11</v>
      </c>
      <c r="Q25" s="11" t="s">
        <v>12</v>
      </c>
      <c r="R25" s="9" t="s">
        <v>1</v>
      </c>
      <c r="S25" s="10" t="s">
        <v>10</v>
      </c>
      <c r="T25" s="10" t="s">
        <v>11</v>
      </c>
      <c r="U25" s="11" t="s">
        <v>12</v>
      </c>
      <c r="V25" s="16"/>
      <c r="W25" s="16"/>
      <c r="X25" s="16"/>
      <c r="Y25" s="16"/>
      <c r="Z25" s="16"/>
      <c r="AA25" s="16"/>
      <c r="AB25" s="16"/>
    </row>
    <row r="26" spans="1:28" ht="12.75">
      <c r="A26" s="38">
        <v>1</v>
      </c>
      <c r="B26" s="55">
        <f>$A26*C$8</f>
        <v>305.32</v>
      </c>
      <c r="C26" s="56">
        <f>MolarVolumeDIPPR(B26,C$17,C$18,C$19,C$20)</f>
        <v>0.146098734442004</v>
      </c>
      <c r="D26" s="56">
        <f>MolarVolumeRackett(B26,C$8,C$9,C$16)</f>
        <v>0.14684835394413603</v>
      </c>
      <c r="E26" s="57">
        <f>(D26-C26)/C26</f>
        <v>0.005130910305247097</v>
      </c>
      <c r="F26" s="55">
        <f>$A26*G$8</f>
        <v>507.6</v>
      </c>
      <c r="G26" s="56">
        <f>MolarVolumeDIPPR(F26,G$17,G$18,G$19,G$20)</f>
        <v>0.37291031288828647</v>
      </c>
      <c r="H26" s="56">
        <f aca="true" t="shared" si="0" ref="H26:H54">MolarVolumeRackett(F26,G$8,G$9,G$16)</f>
        <v>0.36850157321855764</v>
      </c>
      <c r="I26" s="57">
        <f>(H26-G26)/G26</f>
        <v>-0.011822520100294352</v>
      </c>
      <c r="J26" s="55">
        <f>$A26*K$8</f>
        <v>553.8</v>
      </c>
      <c r="K26" s="56">
        <f>MolarVolumeDIPPR(J26,K$17,K$18,K$19,K$20)</f>
        <v>0.3076024180318659</v>
      </c>
      <c r="L26" s="56">
        <f aca="true" t="shared" si="1" ref="L26:L51">MolarVolumeRackett(J26,K$8,K$9,K$16)</f>
        <v>0.30731255725296247</v>
      </c>
      <c r="M26" s="57">
        <f>(L26-K26)/K26</f>
        <v>-0.0009423228229414924</v>
      </c>
      <c r="N26" s="55">
        <f>$A26*O$8</f>
        <v>562.05</v>
      </c>
      <c r="O26" s="56">
        <f>MolarVolumeDIPPR(N26,O$17,O$18,O$19,O$20)</f>
        <v>0.2599278682132761</v>
      </c>
      <c r="P26" s="56">
        <f aca="true" t="shared" si="2" ref="P26:P51">MolarVolumeRackett(N26,O$8,O$9,O$16)</f>
        <v>0.25977378880918456</v>
      </c>
      <c r="Q26" s="57">
        <f>(P26-O26)/O26</f>
        <v>-0.000592777546904443</v>
      </c>
      <c r="R26" s="55">
        <f>$A26*S$8</f>
        <v>617.7</v>
      </c>
      <c r="S26" s="56">
        <f>MolarVolumeDIPPR(R26,S$17,S$18,S$19,S$20)</f>
        <v>0.6127689611527601</v>
      </c>
      <c r="T26" s="56">
        <f aca="true" t="shared" si="3" ref="T26:T53">MolarVolumeRackett(R26,S$8,S$9,S$16)</f>
        <v>0.6020827223795424</v>
      </c>
      <c r="U26" s="57">
        <f>(T26-S26)/S26</f>
        <v>-0.017439262512765726</v>
      </c>
      <c r="V26" s="8"/>
      <c r="W26" s="8"/>
      <c r="X26" s="8"/>
      <c r="Y26" s="8"/>
      <c r="Z26" s="8"/>
      <c r="AA26" s="8"/>
      <c r="AB26" s="8"/>
    </row>
    <row r="27" spans="1:28" ht="12.75">
      <c r="A27" s="38">
        <v>0.99</v>
      </c>
      <c r="B27" s="58">
        <f>$A27*C$8</f>
        <v>302.2668</v>
      </c>
      <c r="C27" s="59">
        <f aca="true" t="shared" si="4" ref="C27:C56">MolarVolumeDIPPR(B27,C$17,C$18,C$19,C$20)</f>
        <v>0.1047673509477122</v>
      </c>
      <c r="D27" s="59">
        <f>MolarVolumeRackett(B27,C$8,C$9,C$16)</f>
        <v>0.10454834795104335</v>
      </c>
      <c r="E27" s="60">
        <f aca="true" t="shared" si="5" ref="E27:E56">(D27-C27)/C27</f>
        <v>-0.0020903744791461007</v>
      </c>
      <c r="F27" s="58">
        <f>$A27*G$8</f>
        <v>502.524</v>
      </c>
      <c r="G27" s="59">
        <f aca="true" t="shared" si="6" ref="G27:G54">MolarVolumeDIPPR(F27,G$17,G$18,G$19,G$20)</f>
        <v>0.2564003775515427</v>
      </c>
      <c r="H27" s="59">
        <f t="shared" si="0"/>
        <v>0.2578268476809774</v>
      </c>
      <c r="I27" s="60">
        <f aca="true" t="shared" si="7" ref="I27:I54">(H27-G27)/G27</f>
        <v>0.005563447850804912</v>
      </c>
      <c r="J27" s="58">
        <f>$A27*K$8</f>
        <v>548.262</v>
      </c>
      <c r="K27" s="59">
        <f aca="true" t="shared" si="8" ref="K27:K51">MolarVolumeDIPPR(J27,K$17,K$18,K$19,K$20)</f>
        <v>0.21729525880131145</v>
      </c>
      <c r="L27" s="59">
        <f t="shared" si="1"/>
        <v>0.2167814766829834</v>
      </c>
      <c r="M27" s="60">
        <f aca="true" t="shared" si="9" ref="M27:M51">(L27-K27)/K27</f>
        <v>-0.0023644423774466595</v>
      </c>
      <c r="N27" s="58">
        <f>$A27*O$8</f>
        <v>556.4295</v>
      </c>
      <c r="O27" s="59">
        <f aca="true" t="shared" si="10" ref="O27:O51">MolarVolumeDIPPR(N27,O$17,O$18,O$19,O$20)</f>
        <v>0.18179894137072072</v>
      </c>
      <c r="P27" s="59">
        <f t="shared" si="2"/>
        <v>0.18321154461909872</v>
      </c>
      <c r="Q27" s="60">
        <f aca="true" t="shared" si="11" ref="Q27:Q51">(P27-O27)/O27</f>
        <v>0.007770140121429229</v>
      </c>
      <c r="R27" s="58">
        <f>$A27*S$8</f>
        <v>611.523</v>
      </c>
      <c r="S27" s="59">
        <f aca="true" t="shared" si="12" ref="S27:S53">MolarVolumeDIPPR(R27,S$17,S$18,S$19,S$20)</f>
        <v>0.4232450826002879</v>
      </c>
      <c r="T27" s="59">
        <f t="shared" si="3"/>
        <v>0.41390824536176474</v>
      </c>
      <c r="U27" s="60">
        <f aca="true" t="shared" si="13" ref="U27:U53">(T27-S27)/S27</f>
        <v>-0.02206011982740715</v>
      </c>
      <c r="V27" s="8"/>
      <c r="W27" s="8"/>
      <c r="X27" s="8"/>
      <c r="Y27" s="8"/>
      <c r="Z27" s="8"/>
      <c r="AA27" s="8"/>
      <c r="AB27" s="8"/>
    </row>
    <row r="28" spans="1:28" ht="12.75">
      <c r="A28" s="38">
        <v>0.98</v>
      </c>
      <c r="B28" s="58">
        <f aca="true" t="shared" si="14" ref="B28:B56">$A28*C$8</f>
        <v>299.2136</v>
      </c>
      <c r="C28" s="59">
        <f t="shared" si="4"/>
        <v>0.09723959094272824</v>
      </c>
      <c r="D28" s="59">
        <f aca="true" t="shared" si="15" ref="D26:D56">MolarVolumeRackett(B28,C$8,C$9,C$16)</f>
        <v>0.09705128544305974</v>
      </c>
      <c r="E28" s="60">
        <f t="shared" si="5"/>
        <v>-0.0019365106109856848</v>
      </c>
      <c r="F28" s="58">
        <f aca="true" t="shared" si="16" ref="F28:F54">$A28*G$8</f>
        <v>497.44800000000004</v>
      </c>
      <c r="G28" s="59">
        <f t="shared" si="6"/>
        <v>0.2369764158445758</v>
      </c>
      <c r="H28" s="59">
        <f t="shared" si="0"/>
        <v>0.23842767639483448</v>
      </c>
      <c r="I28" s="60">
        <f t="shared" si="7"/>
        <v>0.006124071651123758</v>
      </c>
      <c r="J28" s="58">
        <f aca="true" t="shared" si="17" ref="J28:J51">$A28*K$8</f>
        <v>542.7239999999999</v>
      </c>
      <c r="K28" s="59">
        <f t="shared" si="8"/>
        <v>0.2013691731502497</v>
      </c>
      <c r="L28" s="59">
        <f t="shared" si="1"/>
        <v>0.20083012985431595</v>
      </c>
      <c r="M28" s="60">
        <f t="shared" si="9"/>
        <v>-0.0026768908443177484</v>
      </c>
      <c r="N28" s="58">
        <f aca="true" t="shared" si="18" ref="N28:N51">$A28*O$8</f>
        <v>550.809</v>
      </c>
      <c r="O28" s="59">
        <f t="shared" si="10"/>
        <v>0.16819751940235586</v>
      </c>
      <c r="P28" s="59">
        <f t="shared" si="2"/>
        <v>0.16972314072321662</v>
      </c>
      <c r="Q28" s="60">
        <f t="shared" si="11"/>
        <v>0.009070415106486944</v>
      </c>
      <c r="R28" s="58">
        <f aca="true" t="shared" si="19" ref="R28:R53">$A28*S$8</f>
        <v>605.346</v>
      </c>
      <c r="S28" s="59">
        <f t="shared" si="12"/>
        <v>0.3902976615590977</v>
      </c>
      <c r="T28" s="59">
        <f t="shared" si="3"/>
        <v>0.3812932777856198</v>
      </c>
      <c r="U28" s="60">
        <f t="shared" si="13"/>
        <v>-0.02307055527186263</v>
      </c>
      <c r="V28" s="8"/>
      <c r="W28" s="8"/>
      <c r="X28" s="8"/>
      <c r="Y28" s="8"/>
      <c r="Z28" s="8"/>
      <c r="AA28" s="8"/>
      <c r="AB28" s="8"/>
    </row>
    <row r="29" spans="1:28" ht="12.75">
      <c r="A29" s="38">
        <v>0.97</v>
      </c>
      <c r="B29" s="58">
        <f t="shared" si="14"/>
        <v>296.1604</v>
      </c>
      <c r="C29" s="59">
        <f t="shared" si="4"/>
        <v>0.09239134225919261</v>
      </c>
      <c r="D29" s="59">
        <f t="shared" si="15"/>
        <v>0.09223784830594822</v>
      </c>
      <c r="E29" s="60">
        <f t="shared" si="5"/>
        <v>-0.0016613456357607863</v>
      </c>
      <c r="F29" s="58">
        <f t="shared" si="16"/>
        <v>492.372</v>
      </c>
      <c r="G29" s="59">
        <f t="shared" si="6"/>
        <v>0.22461898241537043</v>
      </c>
      <c r="H29" s="59">
        <f t="shared" si="0"/>
        <v>0.22601263871909313</v>
      </c>
      <c r="I29" s="60">
        <f t="shared" si="7"/>
        <v>0.006204534847128487</v>
      </c>
      <c r="J29" s="58">
        <f t="shared" si="17"/>
        <v>537.1859999999999</v>
      </c>
      <c r="K29" s="59">
        <f t="shared" si="8"/>
        <v>0.19115870500518214</v>
      </c>
      <c r="L29" s="59">
        <f t="shared" si="1"/>
        <v>0.1906061503770393</v>
      </c>
      <c r="M29" s="60">
        <f t="shared" si="9"/>
        <v>-0.002890554359676556</v>
      </c>
      <c r="N29" s="58">
        <f t="shared" si="18"/>
        <v>545.1885</v>
      </c>
      <c r="O29" s="59">
        <f t="shared" si="10"/>
        <v>0.15949767506157642</v>
      </c>
      <c r="P29" s="59">
        <f t="shared" si="2"/>
        <v>0.16107808976247323</v>
      </c>
      <c r="Q29" s="60">
        <f t="shared" si="11"/>
        <v>0.00990870055182104</v>
      </c>
      <c r="R29" s="58">
        <f t="shared" si="19"/>
        <v>599.169</v>
      </c>
      <c r="S29" s="59">
        <f t="shared" si="12"/>
        <v>0.36926229039782876</v>
      </c>
      <c r="T29" s="59">
        <f t="shared" si="3"/>
        <v>0.3604883064847495</v>
      </c>
      <c r="U29" s="60">
        <f t="shared" si="13"/>
        <v>-0.023760844638716066</v>
      </c>
      <c r="V29" s="8"/>
      <c r="W29" s="8"/>
      <c r="X29" s="8"/>
      <c r="Y29" s="8"/>
      <c r="Z29" s="8"/>
      <c r="AA29" s="8"/>
      <c r="AB29" s="8"/>
    </row>
    <row r="30" spans="1:28" ht="12.75">
      <c r="A30" s="38">
        <v>0.96</v>
      </c>
      <c r="B30" s="58">
        <f t="shared" si="14"/>
        <v>293.1072</v>
      </c>
      <c r="C30" s="59">
        <f t="shared" si="4"/>
        <v>0.08875630351173402</v>
      </c>
      <c r="D30" s="59">
        <f t="shared" si="15"/>
        <v>0.08863551855578618</v>
      </c>
      <c r="E30" s="60">
        <f t="shared" si="5"/>
        <v>-0.0013608605943337766</v>
      </c>
      <c r="F30" s="58">
        <f t="shared" si="16"/>
        <v>487.296</v>
      </c>
      <c r="G30" s="59">
        <f t="shared" si="6"/>
        <v>0.21542511560471672</v>
      </c>
      <c r="H30" s="59">
        <f t="shared" si="0"/>
        <v>0.21674294880908537</v>
      </c>
      <c r="I30" s="60">
        <f t="shared" si="7"/>
        <v>0.006117361017397535</v>
      </c>
      <c r="J30" s="58">
        <f t="shared" si="17"/>
        <v>531.6479999999999</v>
      </c>
      <c r="K30" s="59">
        <f t="shared" si="8"/>
        <v>0.18352526113590273</v>
      </c>
      <c r="L30" s="59">
        <f t="shared" si="1"/>
        <v>0.1829640569935115</v>
      </c>
      <c r="M30" s="60">
        <f t="shared" si="9"/>
        <v>-0.00305791224007926</v>
      </c>
      <c r="N30" s="58">
        <f t="shared" si="18"/>
        <v>539.568</v>
      </c>
      <c r="O30" s="59">
        <f t="shared" si="10"/>
        <v>0.15300370412475592</v>
      </c>
      <c r="P30" s="59">
        <f t="shared" si="2"/>
        <v>0.15461636214836208</v>
      </c>
      <c r="Q30" s="60">
        <f t="shared" si="11"/>
        <v>0.010539993347424028</v>
      </c>
      <c r="R30" s="58">
        <f t="shared" si="19"/>
        <v>592.9920000000001</v>
      </c>
      <c r="S30" s="59">
        <f t="shared" si="12"/>
        <v>0.35358326884589486</v>
      </c>
      <c r="T30" s="59">
        <f t="shared" si="3"/>
        <v>0.3449907837385808</v>
      </c>
      <c r="U30" s="60">
        <f t="shared" si="13"/>
        <v>-0.024301164292530538</v>
      </c>
      <c r="V30" s="8"/>
      <c r="W30" s="8"/>
      <c r="X30" s="8"/>
      <c r="Y30" s="8"/>
      <c r="Z30" s="8"/>
      <c r="AA30" s="8"/>
      <c r="AB30" s="8"/>
    </row>
    <row r="31" spans="1:28" ht="12.75">
      <c r="A31" s="38">
        <v>0.95</v>
      </c>
      <c r="B31" s="58">
        <f t="shared" si="14"/>
        <v>290.054</v>
      </c>
      <c r="C31" s="59">
        <f t="shared" si="4"/>
        <v>0.08582880048566205</v>
      </c>
      <c r="D31" s="59">
        <f t="shared" si="15"/>
        <v>0.08573802541034996</v>
      </c>
      <c r="E31" s="60">
        <f t="shared" si="5"/>
        <v>-0.0010576295462413623</v>
      </c>
      <c r="F31" s="58">
        <f t="shared" si="16"/>
        <v>482.22</v>
      </c>
      <c r="G31" s="59">
        <f t="shared" si="6"/>
        <v>0.20806247350533466</v>
      </c>
      <c r="H31" s="59">
        <f t="shared" si="0"/>
        <v>0.20930093778925044</v>
      </c>
      <c r="I31" s="60">
        <f t="shared" si="7"/>
        <v>0.005952367397401053</v>
      </c>
      <c r="J31" s="58">
        <f t="shared" si="17"/>
        <v>526.1099999999999</v>
      </c>
      <c r="K31" s="59">
        <f t="shared" si="8"/>
        <v>0.17739054284627556</v>
      </c>
      <c r="L31" s="59">
        <f t="shared" si="1"/>
        <v>0.1768233273170629</v>
      </c>
      <c r="M31" s="60">
        <f t="shared" si="9"/>
        <v>-0.0031975522489053865</v>
      </c>
      <c r="N31" s="58">
        <f t="shared" si="18"/>
        <v>533.9474999999999</v>
      </c>
      <c r="O31" s="59">
        <f t="shared" si="10"/>
        <v>0.1477909543065617</v>
      </c>
      <c r="P31" s="59">
        <f t="shared" si="2"/>
        <v>0.14942421246443258</v>
      </c>
      <c r="Q31" s="60">
        <f t="shared" si="11"/>
        <v>0.011051137503876091</v>
      </c>
      <c r="R31" s="58">
        <f t="shared" si="19"/>
        <v>586.815</v>
      </c>
      <c r="S31" s="59">
        <f t="shared" si="12"/>
        <v>0.341013083120611</v>
      </c>
      <c r="T31" s="59">
        <f t="shared" si="3"/>
        <v>0.33257241059649656</v>
      </c>
      <c r="U31" s="60">
        <f t="shared" si="13"/>
        <v>-0.024751755700613755</v>
      </c>
      <c r="V31" s="8"/>
      <c r="W31" s="8"/>
      <c r="X31" s="8"/>
      <c r="Y31" s="8"/>
      <c r="Z31" s="8"/>
      <c r="AA31" s="8"/>
      <c r="AB31" s="8"/>
    </row>
    <row r="32" spans="1:28" ht="12.75">
      <c r="A32" s="38">
        <v>0.94</v>
      </c>
      <c r="B32" s="58">
        <f t="shared" si="14"/>
        <v>287.00079999999997</v>
      </c>
      <c r="C32" s="59">
        <f t="shared" si="4"/>
        <v>0.08336944009202626</v>
      </c>
      <c r="D32" s="59">
        <f t="shared" si="15"/>
        <v>0.08330617289984096</v>
      </c>
      <c r="E32" s="60">
        <f t="shared" si="5"/>
        <v>-0.0007588774989428324</v>
      </c>
      <c r="F32" s="58">
        <f t="shared" si="16"/>
        <v>477.144</v>
      </c>
      <c r="G32" s="59">
        <f t="shared" si="6"/>
        <v>0.2019046222075047</v>
      </c>
      <c r="H32" s="59">
        <f t="shared" si="0"/>
        <v>0.20306481367558862</v>
      </c>
      <c r="I32" s="60">
        <f t="shared" si="7"/>
        <v>0.005746235303575859</v>
      </c>
      <c r="J32" s="58">
        <f t="shared" si="17"/>
        <v>520.5719999999999</v>
      </c>
      <c r="K32" s="59">
        <f t="shared" si="8"/>
        <v>0.17224536979680719</v>
      </c>
      <c r="L32" s="59">
        <f t="shared" si="1"/>
        <v>0.17167378160228222</v>
      </c>
      <c r="M32" s="60">
        <f t="shared" si="9"/>
        <v>-0.0033184531764148396</v>
      </c>
      <c r="N32" s="58">
        <f t="shared" si="18"/>
        <v>528.3269999999999</v>
      </c>
      <c r="O32" s="59">
        <f t="shared" si="10"/>
        <v>0.14342328752792527</v>
      </c>
      <c r="P32" s="59">
        <f t="shared" si="2"/>
        <v>0.14507021232605505</v>
      </c>
      <c r="Q32" s="60">
        <f t="shared" si="11"/>
        <v>0.011482966445104765</v>
      </c>
      <c r="R32" s="58">
        <f t="shared" si="19"/>
        <v>580.638</v>
      </c>
      <c r="S32" s="59">
        <f t="shared" si="12"/>
        <v>0.3304921270001893</v>
      </c>
      <c r="T32" s="59">
        <f t="shared" si="3"/>
        <v>0.3221829907708219</v>
      </c>
      <c r="U32" s="60">
        <f t="shared" si="13"/>
        <v>-0.025141707019733783</v>
      </c>
      <c r="V32" s="8"/>
      <c r="W32" s="8"/>
      <c r="X32" s="8"/>
      <c r="Y32" s="8"/>
      <c r="Z32" s="8"/>
      <c r="AA32" s="8"/>
      <c r="AB32" s="8"/>
    </row>
    <row r="33" spans="1:28" ht="12.75">
      <c r="A33" s="38">
        <v>0.93</v>
      </c>
      <c r="B33" s="58">
        <f t="shared" si="14"/>
        <v>283.9476</v>
      </c>
      <c r="C33" s="59">
        <f t="shared" si="4"/>
        <v>0.08124464140161147</v>
      </c>
      <c r="D33" s="59">
        <f t="shared" si="15"/>
        <v>0.08120669133595308</v>
      </c>
      <c r="E33" s="60">
        <f t="shared" si="5"/>
        <v>-0.0004671085379132166</v>
      </c>
      <c r="F33" s="58">
        <f t="shared" si="16"/>
        <v>472.06800000000004</v>
      </c>
      <c r="G33" s="59">
        <f t="shared" si="6"/>
        <v>0.19660385339363362</v>
      </c>
      <c r="H33" s="59">
        <f t="shared" si="0"/>
        <v>0.19768849272806144</v>
      </c>
      <c r="I33" s="60">
        <f t="shared" si="7"/>
        <v>0.005516877292614345</v>
      </c>
      <c r="J33" s="58">
        <f t="shared" si="17"/>
        <v>515.034</v>
      </c>
      <c r="K33" s="59">
        <f t="shared" si="8"/>
        <v>0.1678061777813635</v>
      </c>
      <c r="L33" s="59">
        <f t="shared" si="1"/>
        <v>0.16723132249146822</v>
      </c>
      <c r="M33" s="60">
        <f t="shared" si="9"/>
        <v>-0.003425709932111514</v>
      </c>
      <c r="N33" s="58">
        <f t="shared" si="18"/>
        <v>522.7065</v>
      </c>
      <c r="O33" s="59">
        <f t="shared" si="10"/>
        <v>0.1396580320798081</v>
      </c>
      <c r="P33" s="59">
        <f t="shared" si="2"/>
        <v>0.14131412037800087</v>
      </c>
      <c r="Q33" s="60">
        <f t="shared" si="11"/>
        <v>0.011858167221247957</v>
      </c>
      <c r="R33" s="58">
        <f t="shared" si="19"/>
        <v>574.4610000000001</v>
      </c>
      <c r="S33" s="59">
        <f t="shared" si="12"/>
        <v>0.3214310800744045</v>
      </c>
      <c r="T33" s="59">
        <f t="shared" si="3"/>
        <v>0.3132385993568384</v>
      </c>
      <c r="U33" s="60">
        <f t="shared" si="13"/>
        <v>-0.025487518866158597</v>
      </c>
      <c r="V33" s="8"/>
      <c r="W33" s="8"/>
      <c r="X33" s="8"/>
      <c r="Y33" s="8"/>
      <c r="Z33" s="8"/>
      <c r="AA33" s="8"/>
      <c r="AB33" s="8"/>
    </row>
    <row r="34" spans="1:28" ht="12.75">
      <c r="A34" s="38">
        <v>0.92</v>
      </c>
      <c r="B34" s="58">
        <f t="shared" si="14"/>
        <v>280.8944</v>
      </c>
      <c r="C34" s="59">
        <f t="shared" si="4"/>
        <v>0.07937177456718707</v>
      </c>
      <c r="D34" s="59">
        <f t="shared" si="15"/>
        <v>0.07935724328348846</v>
      </c>
      <c r="E34" s="60">
        <f t="shared" si="5"/>
        <v>-0.00018307873016375532</v>
      </c>
      <c r="F34" s="58">
        <f t="shared" si="16"/>
        <v>466.992</v>
      </c>
      <c r="G34" s="59">
        <f t="shared" si="6"/>
        <v>0.19194601027501873</v>
      </c>
      <c r="H34" s="59">
        <f t="shared" si="0"/>
        <v>0.19295834420340807</v>
      </c>
      <c r="I34" s="60">
        <f t="shared" si="7"/>
        <v>0.005274055589584163</v>
      </c>
      <c r="J34" s="58">
        <f t="shared" si="17"/>
        <v>509.496</v>
      </c>
      <c r="K34" s="59">
        <f t="shared" si="8"/>
        <v>0.16389784280164285</v>
      </c>
      <c r="L34" s="59">
        <f t="shared" si="1"/>
        <v>0.1633205092951103</v>
      </c>
      <c r="M34" s="60">
        <f t="shared" si="9"/>
        <v>-0.0035225204716774</v>
      </c>
      <c r="N34" s="58">
        <f t="shared" si="18"/>
        <v>517.086</v>
      </c>
      <c r="O34" s="59">
        <f t="shared" si="10"/>
        <v>0.1363454293587528</v>
      </c>
      <c r="P34" s="59">
        <f t="shared" si="2"/>
        <v>0.13800758010608755</v>
      </c>
      <c r="Q34" s="60">
        <f t="shared" si="11"/>
        <v>0.012190733163201907</v>
      </c>
      <c r="R34" s="58">
        <f t="shared" si="19"/>
        <v>568.2840000000001</v>
      </c>
      <c r="S34" s="59">
        <f t="shared" si="12"/>
        <v>0.31346640569102235</v>
      </c>
      <c r="T34" s="59">
        <f t="shared" si="3"/>
        <v>0.3053791148635348</v>
      </c>
      <c r="U34" s="60">
        <f t="shared" si="13"/>
        <v>-0.02579954559934257</v>
      </c>
      <c r="V34" s="8"/>
      <c r="W34" s="8"/>
      <c r="X34" s="8"/>
      <c r="Y34" s="8"/>
      <c r="Z34" s="8"/>
      <c r="AA34" s="8"/>
      <c r="AB34" s="8"/>
    </row>
    <row r="35" spans="1:28" ht="12.75">
      <c r="A35" s="38">
        <v>0.91</v>
      </c>
      <c r="B35" s="58">
        <f t="shared" si="14"/>
        <v>277.8412</v>
      </c>
      <c r="C35" s="59">
        <f t="shared" si="4"/>
        <v>0.07769595063408624</v>
      </c>
      <c r="D35" s="59">
        <f t="shared" si="15"/>
        <v>0.07770318936766721</v>
      </c>
      <c r="E35" s="60">
        <f t="shared" si="5"/>
        <v>9.316744980774797E-05</v>
      </c>
      <c r="F35" s="58">
        <f t="shared" si="16"/>
        <v>461.91600000000005</v>
      </c>
      <c r="G35" s="59">
        <f t="shared" si="6"/>
        <v>0.18778935422398862</v>
      </c>
      <c r="H35" s="59">
        <f t="shared" si="0"/>
        <v>0.18873271369715397</v>
      </c>
      <c r="I35" s="60">
        <f t="shared" si="7"/>
        <v>0.0050234981480373935</v>
      </c>
      <c r="J35" s="58">
        <f t="shared" si="17"/>
        <v>503.95799999999997</v>
      </c>
      <c r="K35" s="59">
        <f t="shared" si="8"/>
        <v>0.16040419301049633</v>
      </c>
      <c r="L35" s="59">
        <f t="shared" si="1"/>
        <v>0.15982496752942849</v>
      </c>
      <c r="M35" s="60">
        <f t="shared" si="9"/>
        <v>-0.0036110370321175977</v>
      </c>
      <c r="N35" s="58">
        <f t="shared" si="18"/>
        <v>511.46549999999996</v>
      </c>
      <c r="O35" s="59">
        <f t="shared" si="10"/>
        <v>0.1333861977423197</v>
      </c>
      <c r="P35" s="59">
        <f t="shared" si="2"/>
        <v>0.13505218354683407</v>
      </c>
      <c r="Q35" s="60">
        <f t="shared" si="11"/>
        <v>0.012489941483546839</v>
      </c>
      <c r="R35" s="58">
        <f t="shared" si="19"/>
        <v>562.1070000000001</v>
      </c>
      <c r="S35" s="59">
        <f t="shared" si="12"/>
        <v>0.3063571912544283</v>
      </c>
      <c r="T35" s="59">
        <f t="shared" si="3"/>
        <v>0.2983659392308474</v>
      </c>
      <c r="U35" s="60">
        <f t="shared" si="13"/>
        <v>-0.02608475417488785</v>
      </c>
      <c r="V35" s="8"/>
      <c r="W35" s="8"/>
      <c r="X35" s="8"/>
      <c r="Y35" s="8"/>
      <c r="Z35" s="8"/>
      <c r="AA35" s="8"/>
      <c r="AB35" s="8"/>
    </row>
    <row r="36" spans="1:28" ht="12.75">
      <c r="A36" s="38">
        <v>0.9</v>
      </c>
      <c r="B36" s="58">
        <f t="shared" si="14"/>
        <v>274.788</v>
      </c>
      <c r="C36" s="59">
        <f t="shared" si="4"/>
        <v>0.07617874488130986</v>
      </c>
      <c r="D36" s="59">
        <f t="shared" si="15"/>
        <v>0.07620631274688544</v>
      </c>
      <c r="E36" s="60">
        <f t="shared" si="5"/>
        <v>0.00036188395619444406</v>
      </c>
      <c r="F36" s="58">
        <f t="shared" si="16"/>
        <v>456.84000000000003</v>
      </c>
      <c r="G36" s="59">
        <f t="shared" si="6"/>
        <v>0.18403497763062088</v>
      </c>
      <c r="H36" s="59">
        <f t="shared" si="0"/>
        <v>0.18491259362323448</v>
      </c>
      <c r="I36" s="60">
        <f t="shared" si="7"/>
        <v>0.004768745615168198</v>
      </c>
      <c r="J36" s="58">
        <f t="shared" si="17"/>
        <v>498.41999999999996</v>
      </c>
      <c r="K36" s="59">
        <f t="shared" si="8"/>
        <v>0.15724399945054918</v>
      </c>
      <c r="L36" s="59">
        <f t="shared" si="1"/>
        <v>0.15666333128254856</v>
      </c>
      <c r="M36" s="60">
        <f t="shared" si="9"/>
        <v>-0.0036927842717663197</v>
      </c>
      <c r="N36" s="58">
        <f t="shared" si="18"/>
        <v>505.84499999999997</v>
      </c>
      <c r="O36" s="59">
        <f t="shared" si="10"/>
        <v>0.13071095746739173</v>
      </c>
      <c r="P36" s="59">
        <f t="shared" si="2"/>
        <v>0.13237912704599028</v>
      </c>
      <c r="Q36" s="60">
        <f t="shared" si="11"/>
        <v>0.012762278013415293</v>
      </c>
      <c r="R36" s="58">
        <f t="shared" si="19"/>
        <v>555.9300000000001</v>
      </c>
      <c r="S36" s="59">
        <f t="shared" si="12"/>
        <v>0.2999351436887168</v>
      </c>
      <c r="T36" s="59">
        <f t="shared" si="3"/>
        <v>0.292032428815091</v>
      </c>
      <c r="U36" s="60">
        <f t="shared" si="13"/>
        <v>-0.026348079042806432</v>
      </c>
      <c r="V36" s="8"/>
      <c r="W36" s="8"/>
      <c r="X36" s="8"/>
      <c r="Y36" s="8"/>
      <c r="Z36" s="8"/>
      <c r="AA36" s="8"/>
      <c r="AB36" s="8"/>
    </row>
    <row r="37" spans="1:28" ht="12.75">
      <c r="A37" s="38">
        <v>0.88</v>
      </c>
      <c r="B37" s="58">
        <f t="shared" si="14"/>
        <v>268.6816</v>
      </c>
      <c r="C37" s="59">
        <f t="shared" si="4"/>
        <v>0.07351509805883705</v>
      </c>
      <c r="D37" s="59">
        <f t="shared" si="15"/>
        <v>0.07357966324326622</v>
      </c>
      <c r="E37" s="60">
        <f t="shared" si="5"/>
        <v>0.0008782574754575563</v>
      </c>
      <c r="F37" s="58">
        <f t="shared" si="16"/>
        <v>446.68800000000005</v>
      </c>
      <c r="G37" s="59">
        <f t="shared" si="6"/>
        <v>0.1774634541906686</v>
      </c>
      <c r="H37" s="59">
        <f t="shared" si="0"/>
        <v>0.17821855604252568</v>
      </c>
      <c r="I37" s="60">
        <f t="shared" si="7"/>
        <v>0.004254971004034305</v>
      </c>
      <c r="J37" s="58">
        <f t="shared" si="17"/>
        <v>487.34399999999994</v>
      </c>
      <c r="K37" s="59">
        <f t="shared" si="8"/>
        <v>0.1517020991160597</v>
      </c>
      <c r="L37" s="59">
        <f t="shared" si="1"/>
        <v>0.15111953345042853</v>
      </c>
      <c r="M37" s="60">
        <f t="shared" si="9"/>
        <v>-0.0038401951523787193</v>
      </c>
      <c r="N37" s="58">
        <f t="shared" si="18"/>
        <v>494.604</v>
      </c>
      <c r="O37" s="59">
        <f t="shared" si="10"/>
        <v>0.12602304993688704</v>
      </c>
      <c r="P37" s="59">
        <f t="shared" si="2"/>
        <v>0.12769210636519457</v>
      </c>
      <c r="Q37" s="60">
        <f t="shared" si="11"/>
        <v>0.013244056774878898</v>
      </c>
      <c r="R37" s="58">
        <f t="shared" si="19"/>
        <v>543.576</v>
      </c>
      <c r="S37" s="59">
        <f t="shared" si="12"/>
        <v>0.28869331183729086</v>
      </c>
      <c r="T37" s="59">
        <f t="shared" si="3"/>
        <v>0.2809497642885206</v>
      </c>
      <c r="U37" s="60">
        <f t="shared" si="13"/>
        <v>-0.02682274660084462</v>
      </c>
      <c r="V37" s="8"/>
      <c r="W37" s="8"/>
      <c r="X37" s="8"/>
      <c r="Y37" s="8"/>
      <c r="Z37" s="8"/>
      <c r="AA37" s="8"/>
      <c r="AB37" s="8"/>
    </row>
    <row r="38" spans="1:28" ht="12.75">
      <c r="A38" s="38">
        <v>0.86</v>
      </c>
      <c r="B38" s="58">
        <f t="shared" si="14"/>
        <v>262.5752</v>
      </c>
      <c r="C38" s="59">
        <f t="shared" si="4"/>
        <v>0.07122793010774044</v>
      </c>
      <c r="D38" s="59">
        <f t="shared" si="15"/>
        <v>0.07132546008317005</v>
      </c>
      <c r="E38" s="60">
        <f t="shared" si="5"/>
        <v>0.0013692658944614248</v>
      </c>
      <c r="F38" s="58">
        <f t="shared" si="16"/>
        <v>436.536</v>
      </c>
      <c r="G38" s="59">
        <f t="shared" si="6"/>
        <v>0.1718402071613483</v>
      </c>
      <c r="H38" s="59">
        <f t="shared" si="0"/>
        <v>0.1724834398926689</v>
      </c>
      <c r="I38" s="60">
        <f t="shared" si="7"/>
        <v>0.0037432027227286184</v>
      </c>
      <c r="J38" s="58">
        <f t="shared" si="17"/>
        <v>476.268</v>
      </c>
      <c r="K38" s="59">
        <f t="shared" si="8"/>
        <v>0.14694962789370383</v>
      </c>
      <c r="L38" s="59">
        <f t="shared" si="1"/>
        <v>0.14636609580080376</v>
      </c>
      <c r="M38" s="60">
        <f t="shared" si="9"/>
        <v>-0.003970966794976662</v>
      </c>
      <c r="N38" s="58">
        <f t="shared" si="18"/>
        <v>483.36299999999994</v>
      </c>
      <c r="O38" s="59">
        <f t="shared" si="10"/>
        <v>0.12200654011781133</v>
      </c>
      <c r="P38" s="59">
        <f t="shared" si="2"/>
        <v>0.12367337418646833</v>
      </c>
      <c r="Q38" s="60">
        <f t="shared" si="11"/>
        <v>0.013661841955746658</v>
      </c>
      <c r="R38" s="58">
        <f t="shared" si="19"/>
        <v>531.222</v>
      </c>
      <c r="S38" s="59">
        <f t="shared" si="12"/>
        <v>0.27907395625411463</v>
      </c>
      <c r="T38" s="59">
        <f t="shared" si="3"/>
        <v>0.27147096289156436</v>
      </c>
      <c r="U38" s="60">
        <f t="shared" si="13"/>
        <v>-0.027243650624378793</v>
      </c>
      <c r="V38" s="8"/>
      <c r="W38" s="8"/>
      <c r="X38" s="8"/>
      <c r="Y38" s="8"/>
      <c r="Z38" s="8"/>
      <c r="AA38" s="8"/>
      <c r="AB38" s="8"/>
    </row>
    <row r="39" spans="1:28" ht="12.75">
      <c r="A39" s="38">
        <v>0.84</v>
      </c>
      <c r="B39" s="58">
        <f t="shared" si="14"/>
        <v>256.4688</v>
      </c>
      <c r="C39" s="59">
        <f t="shared" si="4"/>
        <v>0.06922302658838536</v>
      </c>
      <c r="D39" s="59">
        <f t="shared" si="15"/>
        <v>0.06935025361888385</v>
      </c>
      <c r="E39" s="60">
        <f t="shared" si="5"/>
        <v>0.0018379293245151629</v>
      </c>
      <c r="F39" s="58">
        <f t="shared" si="16"/>
        <v>426.384</v>
      </c>
      <c r="G39" s="59">
        <f t="shared" si="6"/>
        <v>0.16692522279348293</v>
      </c>
      <c r="H39" s="59">
        <f t="shared" si="0"/>
        <v>0.16746576236766847</v>
      </c>
      <c r="I39" s="60">
        <f t="shared" si="7"/>
        <v>0.00323821388487398</v>
      </c>
      <c r="J39" s="58">
        <f t="shared" si="17"/>
        <v>465.19199999999995</v>
      </c>
      <c r="K39" s="59">
        <f t="shared" si="8"/>
        <v>0.14278818693702314</v>
      </c>
      <c r="L39" s="59">
        <f t="shared" si="1"/>
        <v>0.14220432613614578</v>
      </c>
      <c r="M39" s="60">
        <f t="shared" si="9"/>
        <v>-0.004088999331120217</v>
      </c>
      <c r="N39" s="58">
        <f t="shared" si="18"/>
        <v>472.12199999999996</v>
      </c>
      <c r="O39" s="59">
        <f t="shared" si="10"/>
        <v>0.11849229379581218</v>
      </c>
      <c r="P39" s="59">
        <f t="shared" si="2"/>
        <v>0.12015491959919121</v>
      </c>
      <c r="Q39" s="60">
        <f t="shared" si="11"/>
        <v>0.01403150998362893</v>
      </c>
      <c r="R39" s="58">
        <f t="shared" si="19"/>
        <v>518.868</v>
      </c>
      <c r="S39" s="59">
        <f t="shared" si="12"/>
        <v>0.27066738260456225</v>
      </c>
      <c r="T39" s="59">
        <f t="shared" si="3"/>
        <v>0.26319062785610436</v>
      </c>
      <c r="U39" s="60">
        <f t="shared" si="13"/>
        <v>-0.027623405068283452</v>
      </c>
      <c r="V39" s="8"/>
      <c r="W39" s="8"/>
      <c r="X39" s="8"/>
      <c r="Y39" s="8"/>
      <c r="Z39" s="8"/>
      <c r="AA39" s="8"/>
      <c r="AB39" s="8"/>
    </row>
    <row r="40" spans="1:28" ht="12.75">
      <c r="A40" s="38">
        <v>0.82</v>
      </c>
      <c r="B40" s="58">
        <f t="shared" si="14"/>
        <v>250.36239999999998</v>
      </c>
      <c r="C40" s="59">
        <f t="shared" si="4"/>
        <v>0.06743802097627576</v>
      </c>
      <c r="D40" s="59">
        <f t="shared" si="15"/>
        <v>0.0675922414542891</v>
      </c>
      <c r="E40" s="60">
        <f t="shared" si="5"/>
        <v>0.002286847623651374</v>
      </c>
      <c r="F40" s="58">
        <f t="shared" si="16"/>
        <v>416.23199999999997</v>
      </c>
      <c r="G40" s="59">
        <f t="shared" si="6"/>
        <v>0.16256020693094966</v>
      </c>
      <c r="H40" s="59">
        <f t="shared" si="0"/>
        <v>0.16300597853228727</v>
      </c>
      <c r="I40" s="60">
        <f t="shared" si="7"/>
        <v>0.0027421938600690372</v>
      </c>
      <c r="J40" s="58">
        <f t="shared" si="17"/>
        <v>454.11599999999993</v>
      </c>
      <c r="K40" s="59">
        <f t="shared" si="8"/>
        <v>0.13908662451659054</v>
      </c>
      <c r="L40" s="59">
        <f t="shared" si="1"/>
        <v>0.13850288942334155</v>
      </c>
      <c r="M40" s="60">
        <f t="shared" si="9"/>
        <v>-0.004196917534506452</v>
      </c>
      <c r="N40" s="58">
        <f t="shared" si="18"/>
        <v>460.8809999999999</v>
      </c>
      <c r="O40" s="59">
        <f t="shared" si="10"/>
        <v>0.11536858375551039</v>
      </c>
      <c r="P40" s="59">
        <f t="shared" si="2"/>
        <v>0.11702568905202858</v>
      </c>
      <c r="Q40" s="60">
        <f t="shared" si="11"/>
        <v>0.014363574922874461</v>
      </c>
      <c r="R40" s="58">
        <f t="shared" si="19"/>
        <v>506.514</v>
      </c>
      <c r="S40" s="59">
        <f t="shared" si="12"/>
        <v>0.263203110703554</v>
      </c>
      <c r="T40" s="59">
        <f t="shared" si="3"/>
        <v>0.2558411889011844</v>
      </c>
      <c r="U40" s="60">
        <f t="shared" si="13"/>
        <v>-0.02797049693938211</v>
      </c>
      <c r="V40" s="8"/>
      <c r="W40" s="8"/>
      <c r="X40" s="8"/>
      <c r="Y40" s="8"/>
      <c r="Z40" s="8"/>
      <c r="AA40" s="8"/>
      <c r="AB40" s="8"/>
    </row>
    <row r="41" spans="1:28" ht="12.75">
      <c r="A41" s="38">
        <v>0.8</v>
      </c>
      <c r="B41" s="58">
        <f t="shared" si="14"/>
        <v>244.256</v>
      </c>
      <c r="C41" s="59">
        <f t="shared" si="4"/>
        <v>0.06582939214785867</v>
      </c>
      <c r="D41" s="59">
        <f t="shared" si="15"/>
        <v>0.06600833034717496</v>
      </c>
      <c r="E41" s="60">
        <f t="shared" si="5"/>
        <v>0.0027182113259435555</v>
      </c>
      <c r="F41" s="58">
        <f t="shared" si="16"/>
        <v>406.08000000000004</v>
      </c>
      <c r="G41" s="59">
        <f t="shared" si="6"/>
        <v>0.1586350509357854</v>
      </c>
      <c r="H41" s="59">
        <f t="shared" si="0"/>
        <v>0.15899294199901512</v>
      </c>
      <c r="I41" s="60">
        <f t="shared" si="7"/>
        <v>0.0022560654856447738</v>
      </c>
      <c r="J41" s="58">
        <f t="shared" si="17"/>
        <v>443.03999999999996</v>
      </c>
      <c r="K41" s="59">
        <f t="shared" si="8"/>
        <v>0.13575352873487162</v>
      </c>
      <c r="L41" s="59">
        <f t="shared" si="1"/>
        <v>0.13517025273086808</v>
      </c>
      <c r="M41" s="60">
        <f t="shared" si="9"/>
        <v>-0.004296580791963697</v>
      </c>
      <c r="N41" s="58">
        <f t="shared" si="18"/>
        <v>449.64</v>
      </c>
      <c r="O41" s="59">
        <f t="shared" si="10"/>
        <v>0.11255758564034321</v>
      </c>
      <c r="P41" s="59">
        <f t="shared" si="2"/>
        <v>0.1142082854135934</v>
      </c>
      <c r="Q41" s="60">
        <f t="shared" si="11"/>
        <v>0.014665380070648415</v>
      </c>
      <c r="R41" s="58">
        <f t="shared" si="19"/>
        <v>494.1600000000001</v>
      </c>
      <c r="S41" s="59">
        <f t="shared" si="12"/>
        <v>0.25649283818531654</v>
      </c>
      <c r="T41" s="59">
        <f t="shared" si="3"/>
        <v>0.24923641543872996</v>
      </c>
      <c r="U41" s="60">
        <f t="shared" si="13"/>
        <v>-0.02829093708005915</v>
      </c>
      <c r="V41" s="8"/>
      <c r="W41" s="8"/>
      <c r="X41" s="8"/>
      <c r="Y41" s="8"/>
      <c r="Z41" s="8"/>
      <c r="AA41" s="8"/>
      <c r="AB41" s="8"/>
    </row>
    <row r="42" spans="1:28" ht="12.75">
      <c r="A42" s="38">
        <v>0.78</v>
      </c>
      <c r="B42" s="58">
        <f t="shared" si="14"/>
        <v>238.1496</v>
      </c>
      <c r="C42" s="59">
        <f t="shared" si="4"/>
        <v>0.06436551303509554</v>
      </c>
      <c r="D42" s="59">
        <f t="shared" si="15"/>
        <v>0.06456722565258156</v>
      </c>
      <c r="E42" s="60">
        <f t="shared" si="5"/>
        <v>0.003133861721509821</v>
      </c>
      <c r="F42" s="58">
        <f t="shared" si="16"/>
        <v>395.92800000000005</v>
      </c>
      <c r="G42" s="59">
        <f t="shared" si="6"/>
        <v>0.1550699643061118</v>
      </c>
      <c r="H42" s="59">
        <f t="shared" si="0"/>
        <v>0.15534600435462234</v>
      </c>
      <c r="I42" s="60">
        <f t="shared" si="7"/>
        <v>0.0017801000325609443</v>
      </c>
      <c r="J42" s="58">
        <f t="shared" si="17"/>
        <v>431.964</v>
      </c>
      <c r="K42" s="59">
        <f t="shared" si="8"/>
        <v>0.13272254020282875</v>
      </c>
      <c r="L42" s="59">
        <f t="shared" si="1"/>
        <v>0.13213997330349747</v>
      </c>
      <c r="M42" s="60">
        <f t="shared" si="9"/>
        <v>-0.004389359173211984</v>
      </c>
      <c r="N42" s="58">
        <f t="shared" si="18"/>
        <v>438.399</v>
      </c>
      <c r="O42" s="59">
        <f t="shared" si="10"/>
        <v>0.11000283562029883</v>
      </c>
      <c r="P42" s="59">
        <f t="shared" si="2"/>
        <v>0.11164652747199252</v>
      </c>
      <c r="Q42" s="60">
        <f t="shared" si="11"/>
        <v>0.014942268009956463</v>
      </c>
      <c r="R42" s="58">
        <f t="shared" si="19"/>
        <v>481.80600000000004</v>
      </c>
      <c r="S42" s="59">
        <f t="shared" si="12"/>
        <v>0.25040001638400605</v>
      </c>
      <c r="T42" s="59">
        <f t="shared" si="3"/>
        <v>0.24324129184835325</v>
      </c>
      <c r="U42" s="60">
        <f t="shared" si="13"/>
        <v>-0.028589153623194644</v>
      </c>
      <c r="V42" s="8"/>
      <c r="W42" s="8"/>
      <c r="X42" s="8"/>
      <c r="Y42" s="8"/>
      <c r="Z42" s="8"/>
      <c r="AA42" s="8"/>
      <c r="AB42" s="8"/>
    </row>
    <row r="43" spans="1:28" ht="12.75">
      <c r="A43" s="38">
        <v>0.76</v>
      </c>
      <c r="B43" s="58">
        <f t="shared" si="14"/>
        <v>232.04319999999998</v>
      </c>
      <c r="C43" s="59">
        <f t="shared" si="4"/>
        <v>0.06302264837613031</v>
      </c>
      <c r="D43" s="59">
        <f t="shared" si="15"/>
        <v>0.06324545571264864</v>
      </c>
      <c r="E43" s="60">
        <f t="shared" si="5"/>
        <v>0.003535353436570595</v>
      </c>
      <c r="F43" s="58">
        <f t="shared" si="16"/>
        <v>385.776</v>
      </c>
      <c r="G43" s="59">
        <f t="shared" si="6"/>
        <v>0.15180521790792004</v>
      </c>
      <c r="H43" s="59">
        <f t="shared" si="0"/>
        <v>0.15200472418400324</v>
      </c>
      <c r="I43" s="60">
        <f t="shared" si="7"/>
        <v>0.0013142254188140876</v>
      </c>
      <c r="J43" s="58">
        <f t="shared" si="17"/>
        <v>420.888</v>
      </c>
      <c r="K43" s="59">
        <f t="shared" si="8"/>
        <v>0.12994390511451026</v>
      </c>
      <c r="L43" s="59">
        <f t="shared" si="1"/>
        <v>0.12936223796509716</v>
      </c>
      <c r="M43" s="60">
        <f t="shared" si="9"/>
        <v>-0.00447629420479952</v>
      </c>
      <c r="N43" s="58">
        <f t="shared" si="18"/>
        <v>427.15799999999996</v>
      </c>
      <c r="O43" s="59">
        <f t="shared" si="10"/>
        <v>0.10766202094709967</v>
      </c>
      <c r="P43" s="59">
        <f t="shared" si="2"/>
        <v>0.10929829565375829</v>
      </c>
      <c r="Q43" s="60">
        <f t="shared" si="11"/>
        <v>0.015198253685601966</v>
      </c>
      <c r="R43" s="58">
        <f t="shared" si="19"/>
        <v>469.45200000000006</v>
      </c>
      <c r="S43" s="59">
        <f t="shared" si="12"/>
        <v>0.2448223686633944</v>
      </c>
      <c r="T43" s="59">
        <f t="shared" si="3"/>
        <v>0.2377547111234253</v>
      </c>
      <c r="U43" s="60">
        <f t="shared" si="13"/>
        <v>-0.028868512213793687</v>
      </c>
      <c r="V43" s="8"/>
      <c r="W43" s="8"/>
      <c r="X43" s="8"/>
      <c r="Y43" s="8"/>
      <c r="Z43" s="8"/>
      <c r="AA43" s="8"/>
      <c r="AB43" s="8"/>
    </row>
    <row r="44" spans="1:38" ht="12.75">
      <c r="A44" s="38">
        <v>0.74</v>
      </c>
      <c r="B44" s="58">
        <f t="shared" si="14"/>
        <v>225.9368</v>
      </c>
      <c r="C44" s="59">
        <f t="shared" si="4"/>
        <v>0.06178251290065393</v>
      </c>
      <c r="D44" s="59">
        <f t="shared" si="15"/>
        <v>0.06202494798550733</v>
      </c>
      <c r="E44" s="60">
        <f t="shared" si="5"/>
        <v>0.003924008161390846</v>
      </c>
      <c r="F44" s="58">
        <f t="shared" si="16"/>
        <v>375.624</v>
      </c>
      <c r="G44" s="59">
        <f t="shared" si="6"/>
        <v>0.14879490270106938</v>
      </c>
      <c r="H44" s="59">
        <f t="shared" si="0"/>
        <v>0.14892259683171163</v>
      </c>
      <c r="I44" s="60">
        <f t="shared" si="7"/>
        <v>0.0008581888782762772</v>
      </c>
      <c r="J44" s="58">
        <f t="shared" si="17"/>
        <v>409.81199999999995</v>
      </c>
      <c r="K44" s="59">
        <f t="shared" si="8"/>
        <v>0.1273793267568505</v>
      </c>
      <c r="L44" s="59">
        <f t="shared" si="1"/>
        <v>0.1267987065641844</v>
      </c>
      <c r="M44" s="60">
        <f t="shared" si="9"/>
        <v>-0.004558198001583355</v>
      </c>
      <c r="N44" s="58">
        <f t="shared" si="18"/>
        <v>415.917</v>
      </c>
      <c r="O44" s="59">
        <f t="shared" si="10"/>
        <v>0.1055025878486574</v>
      </c>
      <c r="P44" s="59">
        <f t="shared" si="2"/>
        <v>0.10713117167254765</v>
      </c>
      <c r="Q44" s="60">
        <f t="shared" si="11"/>
        <v>0.015436434850550212</v>
      </c>
      <c r="R44" s="58">
        <f t="shared" si="19"/>
        <v>457.098</v>
      </c>
      <c r="S44" s="59">
        <f t="shared" si="12"/>
        <v>0.23968124401742655</v>
      </c>
      <c r="T44" s="59">
        <f t="shared" si="3"/>
        <v>0.23269893708863365</v>
      </c>
      <c r="U44" s="60">
        <f t="shared" si="13"/>
        <v>-0.02913163671782859</v>
      </c>
      <c r="V44" s="8"/>
      <c r="W44" s="8"/>
      <c r="X44" s="8"/>
      <c r="Y44" s="8"/>
      <c r="Z44" s="8"/>
      <c r="AA44" s="8"/>
      <c r="AB44" s="8"/>
      <c r="AL44" s="4"/>
    </row>
    <row r="45" spans="1:28" ht="12.75">
      <c r="A45" s="38">
        <v>0.72</v>
      </c>
      <c r="B45" s="58">
        <f t="shared" si="14"/>
        <v>219.8304</v>
      </c>
      <c r="C45" s="59">
        <f t="shared" si="4"/>
        <v>0.06063071038208508</v>
      </c>
      <c r="D45" s="59">
        <f t="shared" si="15"/>
        <v>0.060891480530164514</v>
      </c>
      <c r="E45" s="60">
        <f t="shared" si="5"/>
        <v>0.004300958152000845</v>
      </c>
      <c r="F45" s="58">
        <f t="shared" si="16"/>
        <v>365.472</v>
      </c>
      <c r="G45" s="59">
        <f t="shared" si="6"/>
        <v>0.14600294944997144</v>
      </c>
      <c r="H45" s="59">
        <f t="shared" si="0"/>
        <v>0.14606305098807798</v>
      </c>
      <c r="I45" s="60">
        <f t="shared" si="7"/>
        <v>0.0004116460546376322</v>
      </c>
      <c r="J45" s="58">
        <f t="shared" si="17"/>
        <v>398.73599999999993</v>
      </c>
      <c r="K45" s="59">
        <f t="shared" si="8"/>
        <v>0.12499867722263121</v>
      </c>
      <c r="L45" s="59">
        <f t="shared" si="1"/>
        <v>0.1244192186965391</v>
      </c>
      <c r="M45" s="60">
        <f t="shared" si="9"/>
        <v>-0.004635717264911932</v>
      </c>
      <c r="N45" s="58">
        <f t="shared" si="18"/>
        <v>404.67599999999993</v>
      </c>
      <c r="O45" s="59">
        <f t="shared" si="10"/>
        <v>0.10349893757964247</v>
      </c>
      <c r="P45" s="59">
        <f t="shared" si="2"/>
        <v>0.10511965377224476</v>
      </c>
      <c r="Q45" s="60">
        <f t="shared" si="11"/>
        <v>0.01565925438949697</v>
      </c>
      <c r="R45" s="58">
        <f t="shared" si="19"/>
        <v>444.744</v>
      </c>
      <c r="S45" s="59">
        <f t="shared" si="12"/>
        <v>0.2349148226013003</v>
      </c>
      <c r="T45" s="59">
        <f t="shared" si="3"/>
        <v>0.22801288035024928</v>
      </c>
      <c r="U45" s="60">
        <f t="shared" si="13"/>
        <v>-0.029380616236230773</v>
      </c>
      <c r="V45" s="8"/>
      <c r="W45" s="8"/>
      <c r="X45" s="8"/>
      <c r="Y45" s="8"/>
      <c r="Z45" s="8"/>
      <c r="AA45" s="8"/>
      <c r="AB45" s="8"/>
    </row>
    <row r="46" spans="1:28" ht="12.75">
      <c r="A46" s="38">
        <v>0.7</v>
      </c>
      <c r="B46" s="58">
        <f t="shared" si="14"/>
        <v>213.724</v>
      </c>
      <c r="C46" s="59">
        <f t="shared" si="4"/>
        <v>0.05955569669310321</v>
      </c>
      <c r="D46" s="59">
        <f t="shared" si="15"/>
        <v>0.05983365389624587</v>
      </c>
      <c r="E46" s="60">
        <f t="shared" si="5"/>
        <v>0.0046671807833094546</v>
      </c>
      <c r="F46" s="58">
        <f t="shared" si="16"/>
        <v>355.32</v>
      </c>
      <c r="G46" s="59">
        <f t="shared" si="6"/>
        <v>0.1434004903350412</v>
      </c>
      <c r="H46" s="59">
        <f t="shared" si="0"/>
        <v>0.14339679218217488</v>
      </c>
      <c r="I46" s="60">
        <f t="shared" si="7"/>
        <v>-2.5788983410633807E-05</v>
      </c>
      <c r="J46" s="58">
        <f t="shared" si="17"/>
        <v>387.65999999999997</v>
      </c>
      <c r="K46" s="59">
        <f t="shared" si="8"/>
        <v>0.12277781475638218</v>
      </c>
      <c r="L46" s="59">
        <f t="shared" si="1"/>
        <v>0.12219960783860118</v>
      </c>
      <c r="M46" s="60">
        <f t="shared" si="9"/>
        <v>-0.00470937619250098</v>
      </c>
      <c r="N46" s="58">
        <f t="shared" si="18"/>
        <v>393.43499999999995</v>
      </c>
      <c r="O46" s="59">
        <f t="shared" si="10"/>
        <v>0.10163056601565341</v>
      </c>
      <c r="P46" s="59">
        <f t="shared" si="2"/>
        <v>0.10324330839527107</v>
      </c>
      <c r="Q46" s="60">
        <f t="shared" si="11"/>
        <v>0.015868674581318954</v>
      </c>
      <c r="R46" s="58">
        <f t="shared" si="19"/>
        <v>432.39</v>
      </c>
      <c r="S46" s="59">
        <f t="shared" si="12"/>
        <v>0.2304736090791676</v>
      </c>
      <c r="T46" s="59">
        <f t="shared" si="3"/>
        <v>0.2236476390373852</v>
      </c>
      <c r="U46" s="60">
        <f t="shared" si="13"/>
        <v>-0.029617143884954338</v>
      </c>
      <c r="V46" s="8"/>
      <c r="W46" s="8"/>
      <c r="X46" s="8"/>
      <c r="Y46" s="8"/>
      <c r="Z46" s="8"/>
      <c r="AA46" s="8"/>
      <c r="AB46" s="8"/>
    </row>
    <row r="47" spans="1:28" ht="12.75">
      <c r="A47" s="38">
        <v>0.66</v>
      </c>
      <c r="B47" s="58">
        <f t="shared" si="14"/>
        <v>201.5112</v>
      </c>
      <c r="C47" s="59">
        <f t="shared" si="4"/>
        <v>0.05760006107474874</v>
      </c>
      <c r="D47" s="59">
        <f t="shared" si="15"/>
        <v>0.05790941587995094</v>
      </c>
      <c r="E47" s="60">
        <f t="shared" si="5"/>
        <v>0.005370737451141562</v>
      </c>
      <c r="F47" s="58">
        <f t="shared" si="16"/>
        <v>335.016</v>
      </c>
      <c r="G47" s="59">
        <f t="shared" si="6"/>
        <v>0.1386742863085471</v>
      </c>
      <c r="H47" s="59">
        <f t="shared" si="0"/>
        <v>0.13855295615993612</v>
      </c>
      <c r="I47" s="60">
        <f t="shared" si="7"/>
        <v>-0.0008749289564831843</v>
      </c>
      <c r="J47" s="58">
        <f t="shared" si="17"/>
        <v>365.508</v>
      </c>
      <c r="K47" s="59">
        <f t="shared" si="8"/>
        <v>0.11874027870323721</v>
      </c>
      <c r="L47" s="59">
        <f t="shared" si="1"/>
        <v>0.11816477224850108</v>
      </c>
      <c r="M47" s="60">
        <f t="shared" si="9"/>
        <v>-0.0048467669187004965</v>
      </c>
      <c r="N47" s="58">
        <f t="shared" si="18"/>
        <v>370.953</v>
      </c>
      <c r="O47" s="59">
        <f t="shared" si="10"/>
        <v>0.09823584290542312</v>
      </c>
      <c r="P47" s="59">
        <f t="shared" si="2"/>
        <v>0.0998325137982054</v>
      </c>
      <c r="Q47" s="60">
        <f t="shared" si="11"/>
        <v>0.016253445235050176</v>
      </c>
      <c r="R47" s="58">
        <f t="shared" si="19"/>
        <v>407.6820000000001</v>
      </c>
      <c r="S47" s="59">
        <f t="shared" si="12"/>
        <v>0.2224128355796104</v>
      </c>
      <c r="T47" s="59">
        <f t="shared" si="3"/>
        <v>0.21572750951643865</v>
      </c>
      <c r="U47" s="60">
        <f t="shared" si="13"/>
        <v>-0.030058184572620106</v>
      </c>
      <c r="V47" s="8"/>
      <c r="W47" s="8"/>
      <c r="X47" s="8"/>
      <c r="Y47" s="8"/>
      <c r="Z47" s="8"/>
      <c r="AA47" s="8"/>
      <c r="AB47" s="8"/>
    </row>
    <row r="48" spans="1:28" ht="12.75">
      <c r="A48" s="38">
        <v>0.62</v>
      </c>
      <c r="B48" s="58">
        <f t="shared" si="14"/>
        <v>189.2984</v>
      </c>
      <c r="C48" s="59">
        <f t="shared" si="4"/>
        <v>0.05585796888748642</v>
      </c>
      <c r="D48" s="59">
        <f t="shared" si="15"/>
        <v>0.056195368175098036</v>
      </c>
      <c r="E48" s="60">
        <f t="shared" si="5"/>
        <v>0.006040307127730222</v>
      </c>
      <c r="F48" s="58">
        <f t="shared" si="16"/>
        <v>314.712</v>
      </c>
      <c r="G48" s="59">
        <f t="shared" si="6"/>
        <v>0.13447273139888494</v>
      </c>
      <c r="H48" s="59">
        <f t="shared" si="0"/>
        <v>0.13424515815219987</v>
      </c>
      <c r="I48" s="60">
        <f t="shared" si="7"/>
        <v>-0.0016923375045459737</v>
      </c>
      <c r="J48" s="58">
        <f t="shared" si="17"/>
        <v>343.356</v>
      </c>
      <c r="K48" s="59">
        <f t="shared" si="8"/>
        <v>0.11514636343025174</v>
      </c>
      <c r="L48" s="59">
        <f t="shared" si="1"/>
        <v>0.11457373488872206</v>
      </c>
      <c r="M48" s="60">
        <f t="shared" si="9"/>
        <v>-0.00497304929544332</v>
      </c>
      <c r="N48" s="58">
        <f t="shared" si="18"/>
        <v>348.47099999999995</v>
      </c>
      <c r="O48" s="59">
        <f t="shared" si="10"/>
        <v>0.09521628642769876</v>
      </c>
      <c r="P48" s="59">
        <f t="shared" si="2"/>
        <v>0.09679693259316524</v>
      </c>
      <c r="Q48" s="60">
        <f t="shared" si="11"/>
        <v>0.016600586147273468</v>
      </c>
      <c r="R48" s="58">
        <f t="shared" si="19"/>
        <v>382.97400000000005</v>
      </c>
      <c r="S48" s="59">
        <f t="shared" si="12"/>
        <v>0.21525261870776144</v>
      </c>
      <c r="T48" s="59">
        <f t="shared" si="3"/>
        <v>0.20869529006225637</v>
      </c>
      <c r="U48" s="60">
        <f t="shared" si="13"/>
        <v>-0.030463409387867426</v>
      </c>
      <c r="V48" s="8"/>
      <c r="W48" s="8"/>
      <c r="X48" s="8"/>
      <c r="Y48" s="8"/>
      <c r="Z48" s="8"/>
      <c r="AA48" s="8"/>
      <c r="AB48" s="8"/>
    </row>
    <row r="49" spans="1:28" ht="12.75">
      <c r="A49" s="38">
        <v>0.58</v>
      </c>
      <c r="B49" s="58">
        <f t="shared" si="14"/>
        <v>177.08559999999997</v>
      </c>
      <c r="C49" s="59">
        <f t="shared" si="4"/>
        <v>0.05428848292726188</v>
      </c>
      <c r="D49" s="59">
        <f t="shared" si="15"/>
        <v>0.05465114647475516</v>
      </c>
      <c r="E49" s="60">
        <f t="shared" si="5"/>
        <v>0.006680303591817048</v>
      </c>
      <c r="F49" s="58">
        <f t="shared" si="16"/>
        <v>294.408</v>
      </c>
      <c r="G49" s="59">
        <f t="shared" si="6"/>
        <v>0.13069416268958617</v>
      </c>
      <c r="H49" s="59">
        <f t="shared" si="0"/>
        <v>0.1303699270786839</v>
      </c>
      <c r="I49" s="60">
        <f t="shared" si="7"/>
        <v>-0.002480872934412354</v>
      </c>
      <c r="J49" s="58">
        <f t="shared" si="17"/>
        <v>321.20399999999995</v>
      </c>
      <c r="K49" s="59">
        <f t="shared" si="8"/>
        <v>0.1119106804256237</v>
      </c>
      <c r="L49" s="59">
        <f t="shared" si="1"/>
        <v>0.11134103701710571</v>
      </c>
      <c r="M49" s="60">
        <f t="shared" si="9"/>
        <v>-0.005090161246017794</v>
      </c>
      <c r="N49" s="58">
        <f t="shared" si="18"/>
        <v>325.989</v>
      </c>
      <c r="O49" s="59">
        <f t="shared" si="10"/>
        <v>0.09249948456050341</v>
      </c>
      <c r="P49" s="59">
        <f t="shared" si="2"/>
        <v>0.09406430872571475</v>
      </c>
      <c r="Q49" s="60">
        <f t="shared" si="11"/>
        <v>0.016917112269828855</v>
      </c>
      <c r="R49" s="58">
        <f t="shared" si="19"/>
        <v>358.266</v>
      </c>
      <c r="S49" s="59">
        <f t="shared" si="12"/>
        <v>0.2088184599130998</v>
      </c>
      <c r="T49" s="59">
        <f t="shared" si="3"/>
        <v>0.2023786919337321</v>
      </c>
      <c r="U49" s="60">
        <f t="shared" si="13"/>
        <v>-0.0308390741989364</v>
      </c>
      <c r="V49" s="8"/>
      <c r="W49" s="8"/>
      <c r="X49" s="8"/>
      <c r="Y49" s="8"/>
      <c r="Z49" s="8"/>
      <c r="AA49" s="8"/>
      <c r="AB49" s="8"/>
    </row>
    <row r="50" spans="1:28" ht="12.75">
      <c r="A50" s="38">
        <v>0.54</v>
      </c>
      <c r="B50" s="58">
        <f t="shared" si="14"/>
        <v>164.8728</v>
      </c>
      <c r="C50" s="59">
        <f t="shared" si="4"/>
        <v>0.052861452952364524</v>
      </c>
      <c r="D50" s="59">
        <f t="shared" si="15"/>
        <v>0.053247038203476496</v>
      </c>
      <c r="E50" s="60">
        <f t="shared" si="5"/>
        <v>0.007294261310967708</v>
      </c>
      <c r="F50" s="58">
        <f t="shared" si="16"/>
        <v>274.10400000000004</v>
      </c>
      <c r="G50" s="59">
        <f t="shared" si="6"/>
        <v>0.12726390121335754</v>
      </c>
      <c r="H50" s="59">
        <f t="shared" si="0"/>
        <v>0.12685117373854796</v>
      </c>
      <c r="I50" s="60">
        <f t="shared" si="7"/>
        <v>-0.003243083630743378</v>
      </c>
      <c r="J50" s="58">
        <f t="shared" si="17"/>
        <v>299.052</v>
      </c>
      <c r="K50" s="59">
        <f t="shared" si="8"/>
        <v>0.10897040272057147</v>
      </c>
      <c r="L50" s="59">
        <f t="shared" si="1"/>
        <v>0.10840380518530547</v>
      </c>
      <c r="M50" s="60">
        <f t="shared" si="9"/>
        <v>-0.00519955438467915</v>
      </c>
      <c r="N50" s="58">
        <f t="shared" si="18"/>
        <v>303.507</v>
      </c>
      <c r="O50" s="59">
        <f t="shared" si="10"/>
        <v>0.09003218995650271</v>
      </c>
      <c r="P50" s="59">
        <f t="shared" si="2"/>
        <v>0.09158148278867517</v>
      </c>
      <c r="Q50" s="60">
        <f t="shared" si="11"/>
        <v>0.0172082100071205</v>
      </c>
      <c r="R50" s="58">
        <f t="shared" si="19"/>
        <v>333.55800000000005</v>
      </c>
      <c r="S50" s="59">
        <f t="shared" si="12"/>
        <v>0.20298213542427415</v>
      </c>
      <c r="T50" s="59">
        <f t="shared" si="3"/>
        <v>0.19665115022939958</v>
      </c>
      <c r="U50" s="60">
        <f t="shared" si="13"/>
        <v>-0.031189863983061953</v>
      </c>
      <c r="V50" s="8"/>
      <c r="W50" s="8"/>
      <c r="X50" s="8"/>
      <c r="Y50" s="8"/>
      <c r="Z50" s="8"/>
      <c r="AA50" s="8"/>
      <c r="AB50" s="8"/>
    </row>
    <row r="51" spans="1:28" ht="12.75">
      <c r="A51" s="38">
        <v>0.5</v>
      </c>
      <c r="B51" s="58">
        <f t="shared" si="14"/>
        <v>152.66</v>
      </c>
      <c r="C51" s="59">
        <f t="shared" si="4"/>
        <v>0.051554015709102695</v>
      </c>
      <c r="D51" s="59">
        <f t="shared" si="15"/>
        <v>0.051960522309463145</v>
      </c>
      <c r="E51" s="60">
        <f t="shared" si="5"/>
        <v>0.007885061808845174</v>
      </c>
      <c r="F51" s="58">
        <f t="shared" si="16"/>
        <v>253.8</v>
      </c>
      <c r="G51" s="59">
        <f t="shared" si="6"/>
        <v>0.12412544981231638</v>
      </c>
      <c r="H51" s="59">
        <f t="shared" si="0"/>
        <v>0.12363127964476228</v>
      </c>
      <c r="I51" s="60">
        <f t="shared" si="7"/>
        <v>-0.003981215522693426</v>
      </c>
      <c r="J51" s="58">
        <f t="shared" si="17"/>
        <v>276.9</v>
      </c>
      <c r="K51" s="59">
        <f t="shared" si="8"/>
        <v>0.10627792982581284</v>
      </c>
      <c r="L51" s="59">
        <f t="shared" si="1"/>
        <v>0.10571440736342104</v>
      </c>
      <c r="M51" s="60">
        <f t="shared" si="9"/>
        <v>-0.005302347000128841</v>
      </c>
      <c r="N51" s="58">
        <f t="shared" si="18"/>
        <v>281.025</v>
      </c>
      <c r="O51" s="59">
        <f t="shared" si="10"/>
        <v>0.08777408212986941</v>
      </c>
      <c r="P51" s="59">
        <f t="shared" si="2"/>
        <v>0.08930818239547195</v>
      </c>
      <c r="Q51" s="60">
        <f t="shared" si="11"/>
        <v>0.017477827490496586</v>
      </c>
      <c r="R51" s="58">
        <f t="shared" si="19"/>
        <v>308.85</v>
      </c>
      <c r="S51" s="59">
        <f t="shared" si="12"/>
        <v>0.1976466161764278</v>
      </c>
      <c r="T51" s="59">
        <f t="shared" si="3"/>
        <v>0.19141691595035187</v>
      </c>
      <c r="U51" s="60">
        <f t="shared" si="13"/>
        <v>-0.031519387210328036</v>
      </c>
      <c r="V51" s="8"/>
      <c r="W51" s="8"/>
      <c r="X51" s="8"/>
      <c r="Y51" s="8"/>
      <c r="Z51" s="8"/>
      <c r="AA51" s="8"/>
      <c r="AB51" s="8"/>
    </row>
    <row r="52" spans="1:28" ht="12.75">
      <c r="A52" s="38">
        <v>0.46</v>
      </c>
      <c r="B52" s="58">
        <f t="shared" si="14"/>
        <v>140.4472</v>
      </c>
      <c r="C52" s="59">
        <f t="shared" si="4"/>
        <v>0.05034841256182267</v>
      </c>
      <c r="D52" s="59">
        <f t="shared" si="15"/>
        <v>0.05077411295554253</v>
      </c>
      <c r="E52" s="60">
        <f t="shared" si="5"/>
        <v>0.008455090678323713</v>
      </c>
      <c r="F52" s="58">
        <f t="shared" si="16"/>
        <v>233.496</v>
      </c>
      <c r="G52" s="59">
        <f t="shared" si="6"/>
        <v>0.12123501839090903</v>
      </c>
      <c r="H52" s="59">
        <f t="shared" si="0"/>
        <v>0.12066554817146748</v>
      </c>
      <c r="I52" s="60">
        <f t="shared" si="7"/>
        <v>-0.004697241993277523</v>
      </c>
      <c r="J52" s="58"/>
      <c r="K52" s="59"/>
      <c r="L52" s="59"/>
      <c r="M52" s="60"/>
      <c r="N52" s="58"/>
      <c r="O52" s="59"/>
      <c r="P52" s="59"/>
      <c r="Q52" s="60"/>
      <c r="R52" s="58">
        <f t="shared" si="19"/>
        <v>284.14200000000005</v>
      </c>
      <c r="S52" s="59">
        <f t="shared" si="12"/>
        <v>0.19273668316001968</v>
      </c>
      <c r="T52" s="59">
        <f t="shared" si="3"/>
        <v>0.18660178046635822</v>
      </c>
      <c r="U52" s="60">
        <f t="shared" si="13"/>
        <v>-0.031830488068366074</v>
      </c>
      <c r="V52" s="8"/>
      <c r="W52" s="8"/>
      <c r="X52" s="8"/>
      <c r="Y52" s="8"/>
      <c r="Z52" s="8"/>
      <c r="AA52" s="8"/>
      <c r="AB52" s="8"/>
    </row>
    <row r="53" spans="1:28" ht="12.75">
      <c r="A53" s="38">
        <v>0.420000000000001</v>
      </c>
      <c r="B53" s="58">
        <f t="shared" si="14"/>
        <v>128.2344000000003</v>
      </c>
      <c r="C53" s="59">
        <f t="shared" si="4"/>
        <v>0.04923056973845159</v>
      </c>
      <c r="D53" s="59">
        <f t="shared" si="15"/>
        <v>0.049673957448149675</v>
      </c>
      <c r="E53" s="60">
        <f t="shared" si="5"/>
        <v>0.009006349348660351</v>
      </c>
      <c r="F53" s="58">
        <f t="shared" si="16"/>
        <v>213.19200000000052</v>
      </c>
      <c r="G53" s="59">
        <f t="shared" si="6"/>
        <v>0.11855797034844676</v>
      </c>
      <c r="H53" s="59">
        <f t="shared" si="0"/>
        <v>0.11791859923560566</v>
      </c>
      <c r="I53" s="60">
        <f t="shared" si="7"/>
        <v>-0.005392898604471376</v>
      </c>
      <c r="J53" s="58"/>
      <c r="K53" s="59"/>
      <c r="L53" s="59"/>
      <c r="M53" s="60"/>
      <c r="N53" s="58"/>
      <c r="O53" s="59"/>
      <c r="P53" s="59"/>
      <c r="Q53" s="60"/>
      <c r="R53" s="58">
        <f t="shared" si="19"/>
        <v>259.43400000000065</v>
      </c>
      <c r="S53" s="59">
        <f t="shared" si="12"/>
        <v>0.18819283316514526</v>
      </c>
      <c r="T53" s="59">
        <f t="shared" si="3"/>
        <v>0.1821470533320168</v>
      </c>
      <c r="U53" s="60">
        <f t="shared" si="13"/>
        <v>-0.0321254520241113</v>
      </c>
      <c r="V53" s="8"/>
      <c r="W53" s="8"/>
      <c r="X53" s="8"/>
      <c r="Y53" s="8"/>
      <c r="Z53" s="8"/>
      <c r="AA53" s="8"/>
      <c r="AB53" s="8"/>
    </row>
    <row r="54" spans="1:28" ht="12.75">
      <c r="A54" s="38">
        <v>0.380000000000001</v>
      </c>
      <c r="B54" s="58">
        <f t="shared" si="14"/>
        <v>116.0216000000003</v>
      </c>
      <c r="C54" s="59">
        <f t="shared" si="4"/>
        <v>0.04818914154108778</v>
      </c>
      <c r="D54" s="59">
        <f t="shared" si="15"/>
        <v>0.04864889180477471</v>
      </c>
      <c r="E54" s="60">
        <f t="shared" si="5"/>
        <v>0.009540536498143171</v>
      </c>
      <c r="F54" s="58">
        <f t="shared" si="16"/>
        <v>192.88800000000052</v>
      </c>
      <c r="G54" s="59">
        <f t="shared" si="6"/>
        <v>0.1160664327394198</v>
      </c>
      <c r="H54" s="59">
        <f t="shared" si="0"/>
        <v>0.11536194243961978</v>
      </c>
      <c r="I54" s="60">
        <f t="shared" si="7"/>
        <v>-0.0060697161373234245</v>
      </c>
      <c r="J54" s="58"/>
      <c r="K54" s="59"/>
      <c r="L54" s="59"/>
      <c r="M54" s="60"/>
      <c r="N54" s="58"/>
      <c r="O54" s="59"/>
      <c r="P54" s="59"/>
      <c r="Q54" s="60"/>
      <c r="R54" s="58"/>
      <c r="S54" s="59"/>
      <c r="T54" s="59"/>
      <c r="U54" s="60"/>
      <c r="V54" s="8"/>
      <c r="W54" s="8"/>
      <c r="X54" s="8"/>
      <c r="Y54" s="8"/>
      <c r="Z54" s="8"/>
      <c r="AA54" s="8"/>
      <c r="AB54" s="8"/>
    </row>
    <row r="55" spans="1:28" ht="12.75">
      <c r="A55" s="38">
        <v>0.340000000000001</v>
      </c>
      <c r="B55" s="58">
        <f t="shared" si="14"/>
        <v>103.8088000000003</v>
      </c>
      <c r="C55" s="59">
        <f t="shared" si="4"/>
        <v>0.04721484603950027</v>
      </c>
      <c r="D55" s="59">
        <f t="shared" si="15"/>
        <v>0.04768978530229548</v>
      </c>
      <c r="E55" s="60">
        <f t="shared" si="5"/>
        <v>0.01005910857779505</v>
      </c>
      <c r="F55" s="58"/>
      <c r="G55" s="59"/>
      <c r="H55" s="59"/>
      <c r="I55" s="60"/>
      <c r="J55" s="58"/>
      <c r="K55" s="59"/>
      <c r="L55" s="59"/>
      <c r="M55" s="60"/>
      <c r="N55" s="58"/>
      <c r="O55" s="59"/>
      <c r="P55" s="59"/>
      <c r="Q55" s="60"/>
      <c r="R55" s="58"/>
      <c r="S55" s="59"/>
      <c r="T55" s="59"/>
      <c r="U55" s="60"/>
      <c r="V55" s="8"/>
      <c r="W55" s="8"/>
      <c r="X55" s="8"/>
      <c r="Y55" s="8"/>
      <c r="Z55" s="8"/>
      <c r="AA55" s="8"/>
      <c r="AB55" s="8"/>
    </row>
    <row r="56" spans="1:28" ht="12.75">
      <c r="A56" s="38">
        <v>0.3</v>
      </c>
      <c r="B56" s="58">
        <f t="shared" si="14"/>
        <v>91.59599999999999</v>
      </c>
      <c r="C56" s="59">
        <f t="shared" si="4"/>
        <v>0.04629999190103004</v>
      </c>
      <c r="D56" s="59">
        <f t="shared" si="15"/>
        <v>0.04678907379201896</v>
      </c>
      <c r="E56" s="60">
        <f t="shared" si="5"/>
        <v>0.010563325627234856</v>
      </c>
      <c r="F56" s="58"/>
      <c r="G56" s="59"/>
      <c r="H56" s="59"/>
      <c r="I56" s="60"/>
      <c r="J56" s="58"/>
      <c r="K56" s="59"/>
      <c r="L56" s="59"/>
      <c r="M56" s="60"/>
      <c r="N56" s="58"/>
      <c r="O56" s="59"/>
      <c r="P56" s="59"/>
      <c r="Q56" s="60"/>
      <c r="R56" s="58"/>
      <c r="S56" s="59"/>
      <c r="T56" s="59"/>
      <c r="U56" s="60"/>
      <c r="V56" s="8"/>
      <c r="W56" s="8"/>
      <c r="X56" s="8"/>
      <c r="Y56" s="8"/>
      <c r="Z56" s="8"/>
      <c r="AA56" s="8"/>
      <c r="AB56" s="8"/>
    </row>
    <row r="57" spans="1:28" ht="13.5" thickBot="1">
      <c r="A57" s="39">
        <v>0.26</v>
      </c>
      <c r="B57" s="61"/>
      <c r="C57" s="62"/>
      <c r="D57" s="62"/>
      <c r="E57" s="63"/>
      <c r="F57" s="61"/>
      <c r="G57" s="62"/>
      <c r="H57" s="62"/>
      <c r="I57" s="63"/>
      <c r="J57" s="61"/>
      <c r="K57" s="62"/>
      <c r="L57" s="62"/>
      <c r="M57" s="63"/>
      <c r="N57" s="61"/>
      <c r="O57" s="62"/>
      <c r="P57" s="62"/>
      <c r="Q57" s="63"/>
      <c r="R57" s="61"/>
      <c r="S57" s="62"/>
      <c r="T57" s="62"/>
      <c r="U57" s="63"/>
      <c r="V57" s="8"/>
      <c r="W57" s="8"/>
      <c r="X57" s="8"/>
      <c r="Y57" s="8"/>
      <c r="Z57" s="8"/>
      <c r="AA57" s="8"/>
      <c r="AB57" s="8"/>
    </row>
    <row r="58" spans="1:28" ht="12.75">
      <c r="A58" s="14"/>
      <c r="B58" s="64"/>
      <c r="C58" s="59"/>
      <c r="D58" s="59"/>
      <c r="E58" s="65"/>
      <c r="F58" s="64"/>
      <c r="G58" s="59"/>
      <c r="H58" s="59"/>
      <c r="I58" s="65"/>
      <c r="J58" s="64"/>
      <c r="K58" s="59"/>
      <c r="L58" s="59"/>
      <c r="M58" s="65"/>
      <c r="N58" s="64"/>
      <c r="O58" s="59"/>
      <c r="P58" s="59"/>
      <c r="Q58" s="65"/>
      <c r="R58" s="64"/>
      <c r="S58" s="59"/>
      <c r="T58" s="59"/>
      <c r="U58" s="65"/>
      <c r="V58" s="8"/>
      <c r="W58" s="8"/>
      <c r="X58" s="8"/>
      <c r="Y58" s="8"/>
      <c r="Z58" s="8"/>
      <c r="AA58" s="8"/>
      <c r="AB58" s="8"/>
    </row>
    <row r="59" spans="1:28" ht="12.75">
      <c r="A59" s="14"/>
      <c r="B59" s="64"/>
      <c r="C59" s="59"/>
      <c r="D59" s="59"/>
      <c r="E59" s="65"/>
      <c r="F59" s="64"/>
      <c r="G59" s="59"/>
      <c r="H59" s="59"/>
      <c r="I59" s="65"/>
      <c r="J59" s="64"/>
      <c r="K59" s="59"/>
      <c r="L59" s="59"/>
      <c r="M59" s="65"/>
      <c r="N59" s="64"/>
      <c r="O59" s="59"/>
      <c r="P59" s="59"/>
      <c r="Q59" s="65"/>
      <c r="R59" s="64"/>
      <c r="S59" s="59"/>
      <c r="T59" s="59"/>
      <c r="U59" s="65"/>
      <c r="V59" s="8"/>
      <c r="W59" s="8"/>
      <c r="X59" s="8"/>
      <c r="Y59" s="8"/>
      <c r="Z59" s="8"/>
      <c r="AA59" s="8"/>
      <c r="AB59" s="8"/>
    </row>
    <row r="60" spans="1:28" ht="12.75">
      <c r="A60" s="14"/>
      <c r="B60" s="64"/>
      <c r="C60" s="59"/>
      <c r="D60" s="59"/>
      <c r="E60" s="65"/>
      <c r="F60" s="64"/>
      <c r="G60" s="59"/>
      <c r="H60" s="59"/>
      <c r="I60" s="65"/>
      <c r="J60" s="64"/>
      <c r="K60" s="59"/>
      <c r="L60" s="59"/>
      <c r="M60" s="65"/>
      <c r="N60" s="64"/>
      <c r="O60" s="59"/>
      <c r="P60" s="59"/>
      <c r="Q60" s="65"/>
      <c r="R60" s="64"/>
      <c r="S60" s="59"/>
      <c r="T60" s="59"/>
      <c r="U60" s="65"/>
      <c r="V60" s="8"/>
      <c r="W60" s="8"/>
      <c r="X60" s="8"/>
      <c r="Y60" s="8"/>
      <c r="Z60" s="8"/>
      <c r="AA60" s="8"/>
      <c r="AB60" s="8"/>
    </row>
    <row r="61" spans="1:28" ht="12.75">
      <c r="A61" s="14"/>
      <c r="B61" s="64"/>
      <c r="C61" s="59"/>
      <c r="D61" s="59"/>
      <c r="E61" s="65"/>
      <c r="F61" s="64"/>
      <c r="G61" s="59"/>
      <c r="H61" s="59"/>
      <c r="I61" s="65"/>
      <c r="J61" s="64"/>
      <c r="K61" s="59"/>
      <c r="L61" s="59"/>
      <c r="M61" s="65"/>
      <c r="N61" s="64"/>
      <c r="O61" s="59"/>
      <c r="P61" s="59"/>
      <c r="Q61" s="65"/>
      <c r="R61" s="64"/>
      <c r="S61" s="59"/>
      <c r="T61" s="59"/>
      <c r="U61" s="65"/>
      <c r="V61" s="8"/>
      <c r="W61" s="8"/>
      <c r="X61" s="8"/>
      <c r="Y61" s="8"/>
      <c r="Z61" s="8"/>
      <c r="AA61" s="8"/>
      <c r="AB61" s="8"/>
    </row>
    <row r="62" spans="1:28" ht="12.75">
      <c r="A62" s="14"/>
      <c r="B62" s="64"/>
      <c r="C62" s="59"/>
      <c r="D62" s="59"/>
      <c r="E62" s="65"/>
      <c r="F62" s="64"/>
      <c r="G62" s="59"/>
      <c r="H62" s="59"/>
      <c r="I62" s="65"/>
      <c r="J62" s="64"/>
      <c r="K62" s="59"/>
      <c r="L62" s="59"/>
      <c r="M62" s="65"/>
      <c r="N62" s="64"/>
      <c r="O62" s="59"/>
      <c r="P62" s="59"/>
      <c r="Q62" s="65"/>
      <c r="R62" s="64"/>
      <c r="S62" s="59"/>
      <c r="T62" s="59"/>
      <c r="U62" s="65"/>
      <c r="V62" s="8"/>
      <c r="W62" s="8"/>
      <c r="X62" s="8"/>
      <c r="Y62" s="8"/>
      <c r="Z62" s="8"/>
      <c r="AA62" s="8"/>
      <c r="AB62" s="8"/>
    </row>
    <row r="63" spans="1:28" ht="12.75">
      <c r="A63" s="14"/>
      <c r="B63" s="64"/>
      <c r="C63" s="59"/>
      <c r="D63" s="59"/>
      <c r="E63" s="65"/>
      <c r="F63" s="64"/>
      <c r="G63" s="59"/>
      <c r="H63" s="59"/>
      <c r="I63" s="65"/>
      <c r="J63" s="64"/>
      <c r="K63" s="59"/>
      <c r="L63" s="59"/>
      <c r="M63" s="65"/>
      <c r="N63" s="64"/>
      <c r="O63" s="59"/>
      <c r="P63" s="59"/>
      <c r="Q63" s="65"/>
      <c r="R63" s="64"/>
      <c r="S63" s="59"/>
      <c r="T63" s="59"/>
      <c r="U63" s="65"/>
      <c r="V63" s="8"/>
      <c r="W63" s="8"/>
      <c r="X63" s="8"/>
      <c r="Y63" s="8"/>
      <c r="Z63" s="8"/>
      <c r="AA63" s="8"/>
      <c r="AB63" s="8"/>
    </row>
    <row r="64" spans="1:28" ht="12.75">
      <c r="A64" s="14"/>
      <c r="B64" s="14"/>
      <c r="D64" s="8"/>
      <c r="V64" s="8"/>
      <c r="W64" s="8"/>
      <c r="X64" s="8"/>
      <c r="Y64" s="8"/>
      <c r="Z64" s="8"/>
      <c r="AA64" s="8"/>
      <c r="AB64" s="8"/>
    </row>
    <row r="65" spans="1:28" ht="11.25" customHeight="1">
      <c r="A65" s="14"/>
      <c r="B65" s="14"/>
      <c r="D65" s="8"/>
      <c r="E65" s="8"/>
      <c r="F65" s="14"/>
      <c r="H65" s="8"/>
      <c r="I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2.75">
      <c r="A66" s="14"/>
      <c r="B66" s="14"/>
      <c r="D66" s="8"/>
      <c r="E66" s="8"/>
      <c r="F66" s="14"/>
      <c r="H66" s="8"/>
      <c r="I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2.75">
      <c r="A67" s="14"/>
      <c r="B67" s="14"/>
      <c r="D67" s="8"/>
      <c r="E67" s="8"/>
      <c r="F67" s="14"/>
      <c r="H67" s="8"/>
      <c r="I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2.75">
      <c r="A68" s="14"/>
      <c r="B68" s="14"/>
      <c r="D68" s="8"/>
      <c r="E68" s="8"/>
      <c r="F68" s="14"/>
      <c r="H68" s="8"/>
      <c r="I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2.75">
      <c r="A69" s="14"/>
      <c r="B69" s="14"/>
      <c r="D69" s="8"/>
      <c r="E69" s="8"/>
      <c r="F69" s="14"/>
      <c r="H69" s="8"/>
      <c r="I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2.75">
      <c r="A70" s="14"/>
      <c r="B70" s="14"/>
      <c r="D70" s="8"/>
      <c r="E70" s="8"/>
      <c r="F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2.75">
      <c r="A71" s="14"/>
      <c r="B71" s="14"/>
      <c r="D71" s="8"/>
      <c r="E71" s="8"/>
      <c r="F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12.75">
      <c r="A72" s="14"/>
      <c r="B72" s="14"/>
      <c r="D72" s="8"/>
      <c r="E72" s="8"/>
      <c r="F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2.75">
      <c r="A73" s="14"/>
      <c r="B73" s="14"/>
      <c r="D73" s="8"/>
      <c r="E73" s="8"/>
      <c r="F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2.75">
      <c r="A74" s="14"/>
      <c r="B74" s="14"/>
      <c r="D74" s="8"/>
      <c r="E74" s="8"/>
      <c r="F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12.75">
      <c r="A75" s="14"/>
      <c r="B75" s="14"/>
      <c r="D75" s="8"/>
      <c r="E75" s="8"/>
      <c r="F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2.75">
      <c r="A76" s="14"/>
      <c r="B76" s="14"/>
      <c r="D76" s="8"/>
      <c r="E76" s="8"/>
      <c r="F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12.75">
      <c r="A77" s="14"/>
      <c r="B77" s="14"/>
      <c r="D77" s="8"/>
      <c r="E77" s="8"/>
      <c r="F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2.75">
      <c r="A78" s="14"/>
      <c r="B78" s="14"/>
      <c r="D78" s="8"/>
      <c r="E78" s="8"/>
      <c r="F78" s="8"/>
      <c r="T78" s="8"/>
      <c r="U78" s="8"/>
      <c r="V78" s="8"/>
      <c r="W78" s="8"/>
      <c r="X78" s="8"/>
      <c r="Y78" s="8"/>
      <c r="Z78" s="8"/>
      <c r="AA78" s="8"/>
      <c r="AB78" s="8"/>
    </row>
    <row r="79" spans="19:28" ht="12.75">
      <c r="S79" s="8"/>
      <c r="T79" s="8"/>
      <c r="U79" s="8"/>
      <c r="V79" s="8"/>
      <c r="W79" s="8"/>
      <c r="X79" s="8"/>
      <c r="Y79" s="8"/>
      <c r="Z79" s="8"/>
      <c r="AA79" s="8"/>
      <c r="AB79" s="8"/>
    </row>
    <row r="89" spans="1:2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5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6"/>
      <c r="T90" s="16"/>
      <c r="U90" s="16"/>
      <c r="V90" s="16"/>
      <c r="W90" s="16"/>
      <c r="X90" s="16"/>
      <c r="Y90" s="16"/>
    </row>
    <row r="91" spans="1:28" ht="12.75">
      <c r="A91" s="8"/>
      <c r="B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2.75">
      <c r="A92" s="8"/>
      <c r="B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12.75">
      <c r="A93" s="8"/>
      <c r="B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12.75">
      <c r="A94" s="8"/>
      <c r="B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2.75">
      <c r="A95" s="8"/>
      <c r="B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12.75">
      <c r="A96" s="8"/>
      <c r="B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12.75">
      <c r="A97" s="8"/>
      <c r="B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12.75">
      <c r="A98" s="8"/>
      <c r="B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12.75">
      <c r="A99" s="8"/>
      <c r="B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12.75">
      <c r="A100" s="8"/>
      <c r="B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12.75">
      <c r="A101" s="8"/>
      <c r="B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12.75">
      <c r="A102" s="8"/>
      <c r="B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12.75">
      <c r="A103" s="8"/>
      <c r="B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2.75">
      <c r="A104" s="8"/>
      <c r="B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2.75">
      <c r="A105" s="8"/>
      <c r="B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2.75">
      <c r="A106" s="8"/>
      <c r="B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2.75">
      <c r="A107" s="8"/>
      <c r="B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2.75">
      <c r="A108" s="8"/>
      <c r="B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2.75">
      <c r="A109" s="8"/>
      <c r="B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2.75">
      <c r="A110" s="8"/>
      <c r="B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2.75">
      <c r="A111" s="8"/>
      <c r="B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2.75">
      <c r="A112" s="8"/>
      <c r="B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2.75">
      <c r="A113" s="8"/>
      <c r="B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2.75">
      <c r="A114" s="8"/>
      <c r="B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2.75">
      <c r="A115" s="8"/>
      <c r="B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2.75">
      <c r="A116" s="8"/>
      <c r="B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2.75">
      <c r="A117" s="8"/>
      <c r="B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2.75">
      <c r="A118" s="8"/>
      <c r="B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2.75">
      <c r="A119" s="8"/>
      <c r="B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2.75">
      <c r="A120" s="8"/>
      <c r="B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2.75">
      <c r="A121" s="8"/>
      <c r="B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3:28" ht="12.75">
      <c r="C122" s="8"/>
      <c r="D122" s="8"/>
      <c r="E122" s="8"/>
      <c r="F122" s="8"/>
      <c r="K122" s="8"/>
      <c r="L122" s="8"/>
      <c r="M122" s="8"/>
      <c r="N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3:24" ht="12.75">
      <c r="C123" s="8"/>
      <c r="D123" s="8"/>
      <c r="E123" s="8"/>
      <c r="F123" s="8"/>
      <c r="K123" s="8"/>
      <c r="L123" s="8"/>
      <c r="M123" s="8"/>
      <c r="N123" s="8"/>
      <c r="X123" s="8"/>
    </row>
    <row r="124" spans="3:24" ht="12.75">
      <c r="C124" s="8"/>
      <c r="D124" s="8"/>
      <c r="E124" s="8"/>
      <c r="F124" s="8"/>
      <c r="K124" s="8"/>
      <c r="L124" s="8"/>
      <c r="M124" s="8"/>
      <c r="N124" s="8"/>
      <c r="X124" s="8"/>
    </row>
    <row r="125" spans="3:24" ht="12.75">
      <c r="C125" s="8"/>
      <c r="D125" s="8"/>
      <c r="E125" s="8"/>
      <c r="F125" s="8"/>
      <c r="K125" s="8"/>
      <c r="L125" s="8"/>
      <c r="M125" s="8"/>
      <c r="N125" s="8"/>
      <c r="X125" s="8"/>
    </row>
    <row r="126" spans="3:24" ht="12.75">
      <c r="C126" s="8"/>
      <c r="D126" s="8"/>
      <c r="E126" s="8"/>
      <c r="F126" s="8"/>
      <c r="K126" s="8"/>
      <c r="L126" s="8"/>
      <c r="M126" s="8"/>
      <c r="N126" s="8"/>
      <c r="X126" s="8"/>
    </row>
    <row r="127" spans="3:24" ht="12.75">
      <c r="C127" s="8"/>
      <c r="D127" s="8"/>
      <c r="E127" s="8"/>
      <c r="F127" s="8"/>
      <c r="K127" s="8"/>
      <c r="L127" s="8"/>
      <c r="M127" s="8"/>
      <c r="N127" s="8"/>
      <c r="X127" s="8"/>
    </row>
    <row r="128" spans="3:24" ht="12.75">
      <c r="C128" s="8"/>
      <c r="D128" s="8"/>
      <c r="E128" s="8"/>
      <c r="F128" s="8"/>
      <c r="K128" s="8"/>
      <c r="L128" s="8"/>
      <c r="M128" s="8"/>
      <c r="N128" s="8"/>
      <c r="X128" s="8"/>
    </row>
    <row r="129" spans="3:24" ht="12.75">
      <c r="C129" s="8"/>
      <c r="D129" s="8"/>
      <c r="E129" s="8"/>
      <c r="F129" s="8"/>
      <c r="K129" s="8"/>
      <c r="L129" s="8"/>
      <c r="M129" s="8"/>
      <c r="N129" s="8"/>
      <c r="X129" s="8"/>
    </row>
    <row r="130" spans="3:24" ht="12.75">
      <c r="C130" s="8"/>
      <c r="D130" s="8"/>
      <c r="E130" s="8"/>
      <c r="F130" s="8"/>
      <c r="K130" s="8"/>
      <c r="L130" s="8"/>
      <c r="M130" s="8"/>
      <c r="N130" s="8"/>
      <c r="X130" s="8"/>
    </row>
    <row r="131" spans="3:24" ht="12.75">
      <c r="C131" s="8"/>
      <c r="D131" s="8"/>
      <c r="E131" s="8"/>
      <c r="F131" s="8"/>
      <c r="K131" s="8"/>
      <c r="L131" s="8"/>
      <c r="M131" s="8"/>
      <c r="N131" s="8"/>
      <c r="X131" s="8"/>
    </row>
    <row r="132" spans="3:24" ht="12.75">
      <c r="C132" s="8"/>
      <c r="D132" s="8"/>
      <c r="E132" s="8"/>
      <c r="F132" s="8"/>
      <c r="K132" s="8"/>
      <c r="L132" s="8"/>
      <c r="M132" s="8"/>
      <c r="N132" s="8"/>
      <c r="X132" s="8"/>
    </row>
    <row r="133" spans="3:24" ht="12.75">
      <c r="C133" s="8"/>
      <c r="D133" s="8"/>
      <c r="E133" s="8"/>
      <c r="F133" s="8"/>
      <c r="K133" s="8"/>
      <c r="L133" s="8"/>
      <c r="M133" s="8"/>
      <c r="N133" s="8"/>
      <c r="X133" s="8"/>
    </row>
    <row r="134" spans="3:24" ht="12.75">
      <c r="C134" s="8"/>
      <c r="D134" s="8"/>
      <c r="E134" s="8"/>
      <c r="F134" s="8"/>
      <c r="K134" s="8"/>
      <c r="L134" s="8"/>
      <c r="M134" s="8"/>
      <c r="N134" s="8"/>
      <c r="X134" s="8"/>
    </row>
    <row r="135" spans="3:24" ht="12.75">
      <c r="C135" s="8"/>
      <c r="D135" s="8"/>
      <c r="E135" s="8"/>
      <c r="F135" s="8"/>
      <c r="K135" s="8"/>
      <c r="L135" s="8"/>
      <c r="M135" s="8"/>
      <c r="N135" s="8"/>
      <c r="X135" s="8"/>
    </row>
    <row r="136" spans="3:24" ht="12.75">
      <c r="C136" s="8"/>
      <c r="D136" s="8"/>
      <c r="E136" s="8"/>
      <c r="F136" s="8"/>
      <c r="K136" s="8"/>
      <c r="L136" s="8"/>
      <c r="M136" s="8"/>
      <c r="N136" s="8"/>
      <c r="X136" s="8"/>
    </row>
    <row r="137" spans="3:24" ht="12.75">
      <c r="C137" s="8"/>
      <c r="D137" s="8"/>
      <c r="E137" s="8"/>
      <c r="F137" s="8"/>
      <c r="K137" s="8"/>
      <c r="L137" s="8"/>
      <c r="M137" s="8"/>
      <c r="N137" s="8"/>
      <c r="X137" s="8"/>
    </row>
    <row r="138" spans="3:24" ht="12.75">
      <c r="C138" s="8"/>
      <c r="D138" s="8"/>
      <c r="E138" s="8"/>
      <c r="F138" s="8"/>
      <c r="K138" s="8"/>
      <c r="L138" s="8"/>
      <c r="M138" s="8"/>
      <c r="N138" s="8"/>
      <c r="X138" s="8"/>
    </row>
    <row r="139" spans="3:24" ht="12.75">
      <c r="C139" s="8"/>
      <c r="D139" s="8"/>
      <c r="E139" s="8"/>
      <c r="F139" s="8"/>
      <c r="K139" s="8"/>
      <c r="L139" s="8"/>
      <c r="M139" s="8"/>
      <c r="N139" s="8"/>
      <c r="X139" s="8"/>
    </row>
    <row r="140" spans="3:24" ht="12.75">
      <c r="C140" s="8"/>
      <c r="D140" s="8"/>
      <c r="E140" s="8"/>
      <c r="F140" s="8"/>
      <c r="K140" s="8"/>
      <c r="L140" s="8"/>
      <c r="M140" s="8"/>
      <c r="N140" s="8"/>
      <c r="X140" s="8"/>
    </row>
    <row r="141" spans="3:24" ht="12.75">
      <c r="C141" s="8"/>
      <c r="D141" s="8"/>
      <c r="E141" s="8"/>
      <c r="F141" s="8"/>
      <c r="K141" s="8"/>
      <c r="L141" s="8"/>
      <c r="M141" s="8"/>
      <c r="N141" s="8"/>
      <c r="X141" s="8"/>
    </row>
    <row r="142" spans="3:24" ht="12.75">
      <c r="C142" s="8"/>
      <c r="D142" s="8"/>
      <c r="E142" s="8"/>
      <c r="F142" s="8"/>
      <c r="K142" s="8"/>
      <c r="L142" s="8"/>
      <c r="M142" s="8"/>
      <c r="N142" s="8"/>
      <c r="X142" s="8"/>
    </row>
    <row r="143" spans="3:24" ht="12.75">
      <c r="C143" s="8"/>
      <c r="D143" s="8"/>
      <c r="E143" s="8"/>
      <c r="F143" s="8"/>
      <c r="K143" s="8"/>
      <c r="L143" s="8"/>
      <c r="M143" s="8"/>
      <c r="N143" s="8"/>
      <c r="X143" s="8"/>
    </row>
    <row r="144" spans="3:24" ht="12.75">
      <c r="C144" s="8"/>
      <c r="D144" s="8"/>
      <c r="E144" s="8"/>
      <c r="F144" s="8"/>
      <c r="K144" s="8"/>
      <c r="L144" s="8"/>
      <c r="M144" s="8"/>
      <c r="N144" s="8"/>
      <c r="X144" s="8"/>
    </row>
    <row r="145" spans="3:24" ht="12.75">
      <c r="C145" s="8"/>
      <c r="D145" s="8"/>
      <c r="E145" s="8"/>
      <c r="F145" s="8"/>
      <c r="K145" s="8"/>
      <c r="L145" s="8"/>
      <c r="M145" s="8"/>
      <c r="N145" s="8"/>
      <c r="X145" s="8"/>
    </row>
    <row r="146" spans="3:24" ht="12.75">
      <c r="C146" s="8"/>
      <c r="D146" s="8"/>
      <c r="E146" s="8"/>
      <c r="F146" s="8"/>
      <c r="K146" s="8"/>
      <c r="L146" s="8"/>
      <c r="M146" s="8"/>
      <c r="N146" s="8"/>
      <c r="X146" s="8"/>
    </row>
    <row r="147" spans="3:24" ht="12.75">
      <c r="C147" s="8"/>
      <c r="D147" s="8"/>
      <c r="E147" s="8"/>
      <c r="F147" s="8"/>
      <c r="K147" s="8"/>
      <c r="L147" s="8"/>
      <c r="M147" s="8"/>
      <c r="N147" s="8"/>
      <c r="X147" s="8"/>
    </row>
    <row r="148" spans="3:24" ht="12.75">
      <c r="C148" s="8"/>
      <c r="D148" s="8"/>
      <c r="E148" s="8"/>
      <c r="F148" s="8"/>
      <c r="K148" s="8"/>
      <c r="L148" s="8"/>
      <c r="M148" s="8"/>
      <c r="N148" s="8"/>
      <c r="X148" s="8"/>
    </row>
    <row r="149" spans="3:24" ht="12.75">
      <c r="C149" s="8"/>
      <c r="D149" s="8"/>
      <c r="E149" s="8"/>
      <c r="F149" s="8"/>
      <c r="K149" s="8"/>
      <c r="L149" s="8"/>
      <c r="M149" s="8"/>
      <c r="N149" s="8"/>
      <c r="X149" s="8"/>
    </row>
    <row r="150" spans="3:24" ht="12.75">
      <c r="C150" s="8"/>
      <c r="D150" s="8"/>
      <c r="E150" s="8"/>
      <c r="F150" s="8"/>
      <c r="K150" s="8"/>
      <c r="L150" s="8"/>
      <c r="M150" s="8"/>
      <c r="N150" s="8"/>
      <c r="X150" s="8"/>
    </row>
    <row r="151" spans="3:24" ht="12.75">
      <c r="C151" s="8"/>
      <c r="D151" s="8"/>
      <c r="E151" s="8"/>
      <c r="F151" s="8"/>
      <c r="K151" s="8"/>
      <c r="L151" s="8"/>
      <c r="M151" s="8"/>
      <c r="N151" s="8"/>
      <c r="X151" s="8"/>
    </row>
    <row r="152" spans="3:24" ht="12.75">
      <c r="C152" s="8"/>
      <c r="D152" s="8"/>
      <c r="E152" s="8"/>
      <c r="F152" s="8"/>
      <c r="K152" s="8"/>
      <c r="L152" s="8"/>
      <c r="M152" s="8"/>
      <c r="N152" s="8"/>
      <c r="X152" s="8"/>
    </row>
    <row r="153" spans="3:24" ht="12.75">
      <c r="C153" s="8"/>
      <c r="D153" s="8"/>
      <c r="E153" s="8"/>
      <c r="F153" s="8"/>
      <c r="K153" s="8"/>
      <c r="L153" s="8"/>
      <c r="M153" s="8"/>
      <c r="N153" s="8"/>
      <c r="X153" s="8"/>
    </row>
    <row r="154" spans="3:24" ht="12.75">
      <c r="C154" s="8"/>
      <c r="D154" s="8"/>
      <c r="E154" s="8"/>
      <c r="F154" s="8"/>
      <c r="K154" s="8"/>
      <c r="L154" s="8"/>
      <c r="M154" s="8"/>
      <c r="N154" s="8"/>
      <c r="X154" s="8"/>
    </row>
    <row r="155" spans="3:24" ht="12.75">
      <c r="C155" s="8"/>
      <c r="D155" s="8"/>
      <c r="E155" s="8"/>
      <c r="F155" s="8"/>
      <c r="K155" s="8"/>
      <c r="L155" s="8"/>
      <c r="M155" s="8"/>
      <c r="N155" s="8"/>
      <c r="X155" s="8"/>
    </row>
    <row r="156" spans="3:24" ht="12.75">
      <c r="C156" s="8"/>
      <c r="D156" s="8"/>
      <c r="E156" s="8"/>
      <c r="F156" s="8"/>
      <c r="K156" s="8"/>
      <c r="L156" s="8"/>
      <c r="M156" s="8"/>
      <c r="N156" s="8"/>
      <c r="X156" s="8"/>
    </row>
    <row r="157" spans="3:24" ht="12.75">
      <c r="C157" s="8"/>
      <c r="D157" s="8"/>
      <c r="E157" s="8"/>
      <c r="F157" s="8"/>
      <c r="K157" s="8"/>
      <c r="L157" s="8"/>
      <c r="M157" s="8"/>
      <c r="N157" s="8"/>
      <c r="X157" s="8"/>
    </row>
    <row r="158" spans="3:24" ht="12.75">
      <c r="C158" s="8"/>
      <c r="D158" s="8"/>
      <c r="E158" s="8"/>
      <c r="F158" s="8"/>
      <c r="K158" s="8"/>
      <c r="L158" s="8"/>
      <c r="M158" s="8"/>
      <c r="N158" s="8"/>
      <c r="X158" s="8"/>
    </row>
    <row r="159" spans="3:24" ht="12.75">
      <c r="C159" s="8"/>
      <c r="D159" s="8"/>
      <c r="E159" s="8"/>
      <c r="F159" s="8"/>
      <c r="K159" s="8"/>
      <c r="L159" s="8"/>
      <c r="M159" s="8"/>
      <c r="N159" s="8"/>
      <c r="X159" s="8"/>
    </row>
    <row r="160" spans="3:24" ht="12.75">
      <c r="C160" s="8"/>
      <c r="D160" s="8"/>
      <c r="E160" s="8"/>
      <c r="F160" s="8"/>
      <c r="K160" s="8"/>
      <c r="L160" s="8"/>
      <c r="M160" s="8"/>
      <c r="N160" s="8"/>
      <c r="X160" s="8"/>
    </row>
    <row r="161" spans="3:24" ht="12.75">
      <c r="C161" s="8"/>
      <c r="D161" s="8"/>
      <c r="E161" s="8"/>
      <c r="F161" s="8"/>
      <c r="K161" s="8"/>
      <c r="L161" s="8"/>
      <c r="M161" s="8"/>
      <c r="N161" s="8"/>
      <c r="X161" s="8"/>
    </row>
    <row r="162" spans="3:24" ht="12.75">
      <c r="C162" s="8"/>
      <c r="D162" s="8"/>
      <c r="E162" s="8"/>
      <c r="F162" s="8"/>
      <c r="K162" s="8"/>
      <c r="L162" s="8"/>
      <c r="M162" s="8"/>
      <c r="N162" s="8"/>
      <c r="X162" s="8"/>
    </row>
    <row r="163" spans="3:24" ht="12.75">
      <c r="C163" s="8"/>
      <c r="D163" s="8"/>
      <c r="E163" s="8"/>
      <c r="F163" s="8"/>
      <c r="K163" s="8"/>
      <c r="L163" s="8"/>
      <c r="M163" s="8"/>
      <c r="N163" s="8"/>
      <c r="X163" s="8"/>
    </row>
    <row r="164" spans="3:24" ht="12.75">
      <c r="C164" s="8"/>
      <c r="D164" s="8"/>
      <c r="E164" s="8"/>
      <c r="F164" s="8"/>
      <c r="K164" s="8"/>
      <c r="L164" s="8"/>
      <c r="M164" s="8"/>
      <c r="N164" s="8"/>
      <c r="X164" s="8"/>
    </row>
    <row r="165" spans="3:24" ht="12.75">
      <c r="C165" s="8"/>
      <c r="D165" s="8"/>
      <c r="E165" s="8"/>
      <c r="F165" s="8"/>
      <c r="K165" s="8"/>
      <c r="L165" s="8"/>
      <c r="M165" s="8"/>
      <c r="N165" s="8"/>
      <c r="X165" s="8"/>
    </row>
    <row r="166" spans="3:24" ht="12.75">
      <c r="C166" s="8"/>
      <c r="D166" s="8"/>
      <c r="E166" s="8"/>
      <c r="F166" s="8"/>
      <c r="K166" s="8"/>
      <c r="L166" s="8"/>
      <c r="M166" s="8"/>
      <c r="N166" s="8"/>
      <c r="X166" s="8"/>
    </row>
    <row r="167" spans="3:24" ht="12.75">
      <c r="C167" s="8"/>
      <c r="D167" s="8"/>
      <c r="E167" s="8"/>
      <c r="F167" s="8"/>
      <c r="K167" s="8"/>
      <c r="L167" s="8"/>
      <c r="M167" s="8"/>
      <c r="N167" s="8"/>
      <c r="X167" s="8"/>
    </row>
    <row r="168" spans="3:24" ht="12.75">
      <c r="C168" s="8"/>
      <c r="D168" s="8"/>
      <c r="E168" s="8"/>
      <c r="F168" s="8"/>
      <c r="K168" s="8"/>
      <c r="L168" s="8"/>
      <c r="M168" s="8"/>
      <c r="N168" s="8"/>
      <c r="X168" s="8"/>
    </row>
    <row r="169" spans="3:24" ht="12.75">
      <c r="C169" s="8"/>
      <c r="D169" s="8"/>
      <c r="E169" s="8"/>
      <c r="F169" s="8"/>
      <c r="K169" s="8"/>
      <c r="L169" s="8"/>
      <c r="M169" s="8"/>
      <c r="N169" s="8"/>
      <c r="X169" s="8"/>
    </row>
    <row r="170" spans="3:24" ht="12.75">
      <c r="C170" s="8"/>
      <c r="D170" s="8"/>
      <c r="E170" s="8"/>
      <c r="F170" s="8"/>
      <c r="K170" s="8"/>
      <c r="L170" s="8"/>
      <c r="M170" s="8"/>
      <c r="N170" s="8"/>
      <c r="X170" s="8"/>
    </row>
    <row r="171" spans="3:24" ht="12.75">
      <c r="C171" s="8"/>
      <c r="D171" s="8"/>
      <c r="E171" s="8"/>
      <c r="F171" s="8"/>
      <c r="K171" s="8"/>
      <c r="L171" s="8"/>
      <c r="M171" s="8"/>
      <c r="N171" s="8"/>
      <c r="X171" s="8"/>
    </row>
    <row r="172" spans="3:24" ht="12.75">
      <c r="C172" s="8"/>
      <c r="D172" s="8"/>
      <c r="E172" s="8"/>
      <c r="F172" s="8"/>
      <c r="K172" s="8"/>
      <c r="L172" s="8"/>
      <c r="M172" s="8"/>
      <c r="N172" s="8"/>
      <c r="X172" s="8"/>
    </row>
    <row r="173" spans="3:24" ht="12.75">
      <c r="C173" s="8"/>
      <c r="D173" s="8"/>
      <c r="E173" s="8"/>
      <c r="F173" s="8"/>
      <c r="K173" s="8"/>
      <c r="L173" s="8"/>
      <c r="M173" s="8"/>
      <c r="N173" s="8"/>
      <c r="X173" s="8"/>
    </row>
    <row r="174" spans="3:24" ht="12.75">
      <c r="C174" s="8"/>
      <c r="D174" s="8"/>
      <c r="E174" s="8"/>
      <c r="F174" s="8"/>
      <c r="K174" s="8"/>
      <c r="L174" s="8"/>
      <c r="M174" s="8"/>
      <c r="N174" s="8"/>
      <c r="X174" s="8"/>
    </row>
    <row r="175" spans="3:24" ht="12.75">
      <c r="C175" s="8"/>
      <c r="D175" s="8"/>
      <c r="E175" s="8"/>
      <c r="F175" s="8"/>
      <c r="K175" s="8"/>
      <c r="L175" s="8"/>
      <c r="M175" s="8"/>
      <c r="N175" s="8"/>
      <c r="X175" s="8"/>
    </row>
    <row r="176" spans="3:24" ht="12.75">
      <c r="C176" s="8"/>
      <c r="D176" s="8"/>
      <c r="E176" s="8"/>
      <c r="F176" s="8"/>
      <c r="K176" s="8"/>
      <c r="L176" s="8"/>
      <c r="M176" s="8"/>
      <c r="N176" s="8"/>
      <c r="X176" s="8"/>
    </row>
    <row r="177" spans="3:24" ht="12.75">
      <c r="C177" s="8"/>
      <c r="D177" s="8"/>
      <c r="E177" s="8"/>
      <c r="F177" s="8"/>
      <c r="K177" s="8"/>
      <c r="L177" s="8"/>
      <c r="M177" s="8"/>
      <c r="N177" s="8"/>
      <c r="X177" s="8"/>
    </row>
    <row r="178" spans="3:24" ht="12.75">
      <c r="C178" s="8"/>
      <c r="D178" s="8"/>
      <c r="E178" s="8"/>
      <c r="F178" s="8"/>
      <c r="K178" s="8"/>
      <c r="L178" s="8"/>
      <c r="M178" s="8"/>
      <c r="N178" s="8"/>
      <c r="X178" s="8"/>
    </row>
    <row r="179" spans="3:24" ht="12.75">
      <c r="C179" s="8"/>
      <c r="D179" s="8"/>
      <c r="E179" s="8"/>
      <c r="F179" s="8"/>
      <c r="K179" s="8"/>
      <c r="L179" s="8"/>
      <c r="M179" s="8"/>
      <c r="N179" s="8"/>
      <c r="X179" s="8"/>
    </row>
    <row r="180" spans="3:24" ht="12.75">
      <c r="C180" s="8"/>
      <c r="D180" s="8"/>
      <c r="E180" s="8"/>
      <c r="F180" s="8"/>
      <c r="K180" s="8"/>
      <c r="L180" s="8"/>
      <c r="M180" s="8"/>
      <c r="N180" s="8"/>
      <c r="X180" s="8"/>
    </row>
    <row r="181" spans="3:24" ht="12.75">
      <c r="C181" s="8"/>
      <c r="D181" s="8"/>
      <c r="E181" s="8"/>
      <c r="F181" s="8"/>
      <c r="K181" s="8"/>
      <c r="L181" s="8"/>
      <c r="M181" s="8"/>
      <c r="N181" s="8"/>
      <c r="X181" s="8"/>
    </row>
    <row r="182" spans="3:24" ht="12.75">
      <c r="C182" s="8"/>
      <c r="D182" s="8"/>
      <c r="E182" s="8"/>
      <c r="F182" s="8"/>
      <c r="K182" s="8"/>
      <c r="L182" s="8"/>
      <c r="M182" s="8"/>
      <c r="N182" s="8"/>
      <c r="X182" s="8"/>
    </row>
    <row r="183" spans="3:24" ht="12.75">
      <c r="C183" s="8"/>
      <c r="D183" s="8"/>
      <c r="E183" s="8"/>
      <c r="F183" s="8"/>
      <c r="K183" s="8"/>
      <c r="L183" s="8"/>
      <c r="M183" s="8"/>
      <c r="N183" s="8"/>
      <c r="X183" s="8"/>
    </row>
    <row r="184" spans="3:24" ht="12.75">
      <c r="C184" s="8"/>
      <c r="D184" s="8"/>
      <c r="E184" s="8"/>
      <c r="F184" s="8"/>
      <c r="K184" s="8"/>
      <c r="L184" s="8"/>
      <c r="M184" s="8"/>
      <c r="N184" s="8"/>
      <c r="X184" s="8"/>
    </row>
    <row r="185" spans="3:24" ht="12.75">
      <c r="C185" s="8"/>
      <c r="D185" s="8"/>
      <c r="E185" s="8"/>
      <c r="F185" s="8"/>
      <c r="K185" s="8"/>
      <c r="L185" s="8"/>
      <c r="M185" s="8"/>
      <c r="N185" s="8"/>
      <c r="X185" s="8"/>
    </row>
    <row r="186" spans="3:24" ht="12.75">
      <c r="C186" s="8"/>
      <c r="D186" s="8"/>
      <c r="E186" s="8"/>
      <c r="F186" s="8"/>
      <c r="K186" s="8"/>
      <c r="L186" s="8"/>
      <c r="M186" s="8"/>
      <c r="N186" s="8"/>
      <c r="X186" s="8"/>
    </row>
    <row r="187" spans="3:24" ht="12.75">
      <c r="C187" s="8"/>
      <c r="D187" s="8"/>
      <c r="E187" s="8"/>
      <c r="F187" s="8"/>
      <c r="K187" s="8"/>
      <c r="L187" s="8"/>
      <c r="M187" s="8"/>
      <c r="N187" s="8"/>
      <c r="X187" s="8"/>
    </row>
    <row r="188" spans="3:24" ht="12.75">
      <c r="C188" s="8"/>
      <c r="D188" s="8"/>
      <c r="E188" s="8"/>
      <c r="F188" s="8"/>
      <c r="K188" s="8"/>
      <c r="L188" s="8"/>
      <c r="M188" s="8"/>
      <c r="N188" s="8"/>
      <c r="X188" s="8"/>
    </row>
    <row r="189" spans="3:24" ht="12.75">
      <c r="C189" s="8"/>
      <c r="D189" s="8"/>
      <c r="E189" s="8"/>
      <c r="F189" s="8"/>
      <c r="K189" s="8"/>
      <c r="L189" s="8"/>
      <c r="M189" s="8"/>
      <c r="N189" s="8"/>
      <c r="X189" s="8"/>
    </row>
    <row r="190" spans="3:24" ht="12.75">
      <c r="C190" s="8"/>
      <c r="D190" s="8"/>
      <c r="E190" s="8"/>
      <c r="F190" s="8"/>
      <c r="K190" s="8"/>
      <c r="L190" s="8"/>
      <c r="M190" s="8"/>
      <c r="N190" s="8"/>
      <c r="X190" s="8"/>
    </row>
    <row r="191" spans="3:24" ht="12.75">
      <c r="C191" s="8"/>
      <c r="D191" s="8"/>
      <c r="E191" s="8"/>
      <c r="F191" s="8"/>
      <c r="K191" s="8"/>
      <c r="L191" s="8"/>
      <c r="M191" s="8"/>
      <c r="N191" s="8"/>
      <c r="X191" s="8"/>
    </row>
    <row r="192" spans="3:24" ht="12.75">
      <c r="C192" s="8"/>
      <c r="D192" s="8"/>
      <c r="E192" s="8"/>
      <c r="F192" s="8"/>
      <c r="K192" s="8"/>
      <c r="L192" s="8"/>
      <c r="M192" s="8"/>
      <c r="N192" s="8"/>
      <c r="X192" s="8"/>
    </row>
    <row r="193" spans="3:24" ht="12.75">
      <c r="C193" s="8"/>
      <c r="D193" s="8"/>
      <c r="E193" s="8"/>
      <c r="F193" s="8"/>
      <c r="K193" s="8"/>
      <c r="L193" s="8"/>
      <c r="M193" s="8"/>
      <c r="N193" s="8"/>
      <c r="X193" s="8"/>
    </row>
    <row r="194" spans="3:24" ht="12.75">
      <c r="C194" s="8"/>
      <c r="D194" s="8"/>
      <c r="E194" s="8"/>
      <c r="F194" s="8"/>
      <c r="K194" s="8"/>
      <c r="L194" s="8"/>
      <c r="M194" s="8"/>
      <c r="N194" s="8"/>
      <c r="X194" s="8"/>
    </row>
    <row r="195" spans="3:24" ht="12.75">
      <c r="C195" s="8"/>
      <c r="D195" s="8"/>
      <c r="E195" s="8"/>
      <c r="F195" s="8"/>
      <c r="K195" s="8"/>
      <c r="L195" s="8"/>
      <c r="M195" s="8"/>
      <c r="N195" s="8"/>
      <c r="X195" s="8"/>
    </row>
    <row r="196" spans="3:24" ht="12.75">
      <c r="C196" s="8"/>
      <c r="D196" s="8"/>
      <c r="E196" s="8"/>
      <c r="F196" s="8"/>
      <c r="K196" s="8"/>
      <c r="L196" s="8"/>
      <c r="M196" s="8"/>
      <c r="N196" s="8"/>
      <c r="X196" s="8"/>
    </row>
    <row r="197" spans="3:24" ht="12.75">
      <c r="C197" s="8"/>
      <c r="D197" s="8"/>
      <c r="E197" s="8"/>
      <c r="F197" s="8"/>
      <c r="K197" s="8"/>
      <c r="L197" s="8"/>
      <c r="M197" s="8"/>
      <c r="N197" s="8"/>
      <c r="X197" s="8"/>
    </row>
    <row r="198" spans="3:24" ht="12.75">
      <c r="C198" s="8"/>
      <c r="D198" s="8"/>
      <c r="E198" s="8"/>
      <c r="F198" s="8"/>
      <c r="K198" s="8"/>
      <c r="L198" s="8"/>
      <c r="M198" s="8"/>
      <c r="N198" s="8"/>
      <c r="X198" s="8"/>
    </row>
    <row r="199" spans="3:24" ht="12.75">
      <c r="C199" s="8"/>
      <c r="D199" s="8"/>
      <c r="E199" s="8"/>
      <c r="F199" s="8"/>
      <c r="K199" s="8"/>
      <c r="L199" s="8"/>
      <c r="M199" s="8"/>
      <c r="N199" s="8"/>
      <c r="X199" s="8"/>
    </row>
    <row r="200" spans="3:24" ht="12.75">
      <c r="C200" s="8"/>
      <c r="D200" s="8"/>
      <c r="E200" s="8"/>
      <c r="F200" s="8"/>
      <c r="K200" s="8"/>
      <c r="L200" s="8"/>
      <c r="M200" s="8"/>
      <c r="N200" s="8"/>
      <c r="X200" s="8"/>
    </row>
    <row r="201" spans="3:24" ht="12.75">
      <c r="C201" s="8"/>
      <c r="D201" s="8"/>
      <c r="E201" s="8"/>
      <c r="F201" s="8"/>
      <c r="K201" s="8"/>
      <c r="L201" s="8"/>
      <c r="M201" s="8"/>
      <c r="N201" s="8"/>
      <c r="X201" s="8"/>
    </row>
    <row r="202" spans="3:24" ht="12.75">
      <c r="C202" s="8"/>
      <c r="D202" s="8"/>
      <c r="E202" s="8"/>
      <c r="F202" s="8"/>
      <c r="K202" s="8"/>
      <c r="L202" s="8"/>
      <c r="M202" s="8"/>
      <c r="N202" s="8"/>
      <c r="X202" s="8"/>
    </row>
    <row r="203" spans="3:24" ht="12.75">
      <c r="C203" s="8"/>
      <c r="D203" s="8"/>
      <c r="E203" s="8"/>
      <c r="F203" s="8"/>
      <c r="K203" s="8"/>
      <c r="L203" s="8"/>
      <c r="M203" s="8"/>
      <c r="N203" s="8"/>
      <c r="X203" s="8"/>
    </row>
    <row r="204" spans="3:24" ht="12.75">
      <c r="C204" s="8"/>
      <c r="D204" s="8"/>
      <c r="E204" s="8"/>
      <c r="F204" s="8"/>
      <c r="K204" s="8"/>
      <c r="L204" s="8"/>
      <c r="M204" s="8"/>
      <c r="N204" s="8"/>
      <c r="X204" s="8"/>
    </row>
    <row r="205" spans="3:24" ht="12.75">
      <c r="C205" s="8"/>
      <c r="D205" s="8"/>
      <c r="E205" s="8"/>
      <c r="F205" s="8"/>
      <c r="K205" s="8"/>
      <c r="L205" s="8"/>
      <c r="M205" s="8"/>
      <c r="N205" s="8"/>
      <c r="X205" s="8"/>
    </row>
    <row r="206" spans="3:24" ht="12.75">
      <c r="C206" s="8"/>
      <c r="D206" s="8"/>
      <c r="E206" s="8"/>
      <c r="F206" s="8"/>
      <c r="K206" s="8"/>
      <c r="L206" s="8"/>
      <c r="M206" s="8"/>
      <c r="N206" s="8"/>
      <c r="X206" s="8"/>
    </row>
    <row r="207" spans="3:24" ht="12.75">
      <c r="C207" s="8"/>
      <c r="D207" s="8"/>
      <c r="E207" s="8"/>
      <c r="F207" s="8"/>
      <c r="K207" s="8"/>
      <c r="L207" s="8"/>
      <c r="M207" s="8"/>
      <c r="N207" s="8"/>
      <c r="X207" s="8"/>
    </row>
    <row r="208" spans="3:24" ht="12.75">
      <c r="C208" s="8"/>
      <c r="D208" s="8"/>
      <c r="E208" s="8"/>
      <c r="F208" s="8"/>
      <c r="K208" s="8"/>
      <c r="L208" s="8"/>
      <c r="M208" s="8"/>
      <c r="N208" s="8"/>
      <c r="X208" s="8"/>
    </row>
    <row r="209" spans="3:24" ht="12.75">
      <c r="C209" s="8"/>
      <c r="D209" s="8"/>
      <c r="E209" s="8"/>
      <c r="F209" s="8"/>
      <c r="K209" s="8"/>
      <c r="L209" s="8"/>
      <c r="M209" s="8"/>
      <c r="N209" s="8"/>
      <c r="X209" s="8"/>
    </row>
    <row r="210" spans="3:24" ht="12.75">
      <c r="C210" s="8"/>
      <c r="D210" s="8"/>
      <c r="E210" s="8"/>
      <c r="F210" s="8"/>
      <c r="K210" s="8"/>
      <c r="L210" s="8"/>
      <c r="M210" s="8"/>
      <c r="N210" s="8"/>
      <c r="X210" s="8"/>
    </row>
    <row r="211" spans="3:24" ht="12.75">
      <c r="C211" s="8"/>
      <c r="D211" s="8"/>
      <c r="E211" s="8"/>
      <c r="F211" s="8"/>
      <c r="K211" s="8"/>
      <c r="L211" s="8"/>
      <c r="M211" s="8"/>
      <c r="N211" s="8"/>
      <c r="X211" s="8"/>
    </row>
    <row r="212" spans="3:24" ht="12.75">
      <c r="C212" s="8"/>
      <c r="D212" s="8"/>
      <c r="E212" s="8"/>
      <c r="F212" s="8"/>
      <c r="K212" s="8"/>
      <c r="L212" s="8"/>
      <c r="M212" s="8"/>
      <c r="N212" s="8"/>
      <c r="X212" s="8"/>
    </row>
    <row r="213" spans="3:24" ht="12.75">
      <c r="C213" s="8"/>
      <c r="D213" s="8"/>
      <c r="E213" s="8"/>
      <c r="F213" s="8"/>
      <c r="K213" s="8"/>
      <c r="L213" s="8"/>
      <c r="M213" s="8"/>
      <c r="N213" s="8"/>
      <c r="X213" s="8"/>
    </row>
    <row r="214" spans="3:24" ht="12.75">
      <c r="C214" s="8"/>
      <c r="D214" s="8"/>
      <c r="E214" s="8"/>
      <c r="F214" s="8"/>
      <c r="K214" s="8"/>
      <c r="L214" s="8"/>
      <c r="M214" s="8"/>
      <c r="N214" s="8"/>
      <c r="X214" s="8"/>
    </row>
    <row r="215" spans="3:24" ht="12.75">
      <c r="C215" s="8"/>
      <c r="D215" s="8"/>
      <c r="E215" s="8"/>
      <c r="F215" s="8"/>
      <c r="K215" s="8"/>
      <c r="L215" s="8"/>
      <c r="M215" s="8"/>
      <c r="N215" s="8"/>
      <c r="X215" s="8"/>
    </row>
    <row r="216" spans="3:24" ht="12.75">
      <c r="C216" s="8"/>
      <c r="D216" s="8"/>
      <c r="E216" s="8"/>
      <c r="F216" s="8"/>
      <c r="K216" s="8"/>
      <c r="L216" s="8"/>
      <c r="M216" s="8"/>
      <c r="N216" s="8"/>
      <c r="X216" s="8"/>
    </row>
    <row r="217" spans="3:24" ht="12.75">
      <c r="C217" s="8"/>
      <c r="D217" s="8"/>
      <c r="E217" s="8"/>
      <c r="F217" s="8"/>
      <c r="K217" s="8"/>
      <c r="L217" s="8"/>
      <c r="M217" s="8"/>
      <c r="N217" s="8"/>
      <c r="X217" s="8"/>
    </row>
    <row r="218" spans="3:24" ht="12.75">
      <c r="C218" s="8"/>
      <c r="D218" s="8"/>
      <c r="E218" s="8"/>
      <c r="F218" s="8"/>
      <c r="K218" s="8"/>
      <c r="L218" s="8"/>
      <c r="M218" s="8"/>
      <c r="N218" s="8"/>
      <c r="X218" s="8"/>
    </row>
    <row r="219" spans="3:24" ht="12.75">
      <c r="C219" s="8"/>
      <c r="D219" s="8"/>
      <c r="E219" s="8"/>
      <c r="F219" s="8"/>
      <c r="K219" s="8"/>
      <c r="L219" s="8"/>
      <c r="M219" s="8"/>
      <c r="N219" s="8"/>
      <c r="X219" s="8"/>
    </row>
    <row r="220" spans="3:24" ht="12.75">
      <c r="C220" s="8"/>
      <c r="D220" s="8"/>
      <c r="E220" s="8"/>
      <c r="F220" s="8"/>
      <c r="K220" s="8"/>
      <c r="L220" s="8"/>
      <c r="M220" s="8"/>
      <c r="N220" s="8"/>
      <c r="X220" s="8"/>
    </row>
    <row r="221" spans="3:24" ht="12.75">
      <c r="C221" s="8"/>
      <c r="D221" s="8"/>
      <c r="E221" s="8"/>
      <c r="F221" s="8"/>
      <c r="K221" s="8"/>
      <c r="L221" s="8"/>
      <c r="M221" s="8"/>
      <c r="N221" s="8"/>
      <c r="X221" s="8"/>
    </row>
    <row r="222" spans="3:24" ht="12.75">
      <c r="C222" s="8"/>
      <c r="D222" s="8"/>
      <c r="E222" s="8"/>
      <c r="F222" s="8"/>
      <c r="K222" s="8"/>
      <c r="L222" s="8"/>
      <c r="M222" s="8"/>
      <c r="N222" s="8"/>
      <c r="X222" s="8"/>
    </row>
    <row r="223" spans="3:24" ht="12.75">
      <c r="C223" s="8"/>
      <c r="D223" s="8"/>
      <c r="E223" s="8"/>
      <c r="F223" s="8"/>
      <c r="K223" s="8"/>
      <c r="L223" s="8"/>
      <c r="M223" s="8"/>
      <c r="N223" s="8"/>
      <c r="X223" s="8"/>
    </row>
    <row r="224" spans="3:24" ht="12.75">
      <c r="C224" s="8"/>
      <c r="D224" s="8"/>
      <c r="E224" s="8"/>
      <c r="F224" s="8"/>
      <c r="K224" s="8"/>
      <c r="L224" s="8"/>
      <c r="M224" s="8"/>
      <c r="N224" s="8"/>
      <c r="X224" s="8"/>
    </row>
    <row r="225" spans="3:24" ht="12.75">
      <c r="C225" s="8"/>
      <c r="D225" s="8"/>
      <c r="E225" s="8"/>
      <c r="F225" s="8"/>
      <c r="K225" s="8"/>
      <c r="L225" s="8"/>
      <c r="M225" s="8"/>
      <c r="N225" s="8"/>
      <c r="X225" s="8"/>
    </row>
    <row r="226" spans="3:24" ht="12.75">
      <c r="C226" s="8"/>
      <c r="D226" s="8"/>
      <c r="E226" s="8"/>
      <c r="F226" s="8"/>
      <c r="K226" s="8"/>
      <c r="L226" s="8"/>
      <c r="M226" s="8"/>
      <c r="N226" s="8"/>
      <c r="X226" s="8"/>
    </row>
    <row r="227" spans="3:24" ht="12.75">
      <c r="C227" s="8"/>
      <c r="D227" s="8"/>
      <c r="E227" s="8"/>
      <c r="F227" s="8"/>
      <c r="K227" s="8"/>
      <c r="L227" s="8"/>
      <c r="M227" s="8"/>
      <c r="N227" s="8"/>
      <c r="X227" s="8"/>
    </row>
    <row r="228" spans="3:24" ht="12.75">
      <c r="C228" s="8"/>
      <c r="D228" s="8"/>
      <c r="E228" s="8"/>
      <c r="F228" s="8"/>
      <c r="K228" s="8"/>
      <c r="L228" s="8"/>
      <c r="M228" s="8"/>
      <c r="N228" s="8"/>
      <c r="X228" s="8"/>
    </row>
    <row r="229" spans="3:24" ht="12.75">
      <c r="C229" s="8"/>
      <c r="D229" s="8"/>
      <c r="E229" s="8"/>
      <c r="F229" s="8"/>
      <c r="K229" s="8"/>
      <c r="L229" s="8"/>
      <c r="M229" s="8"/>
      <c r="N229" s="8"/>
      <c r="X229" s="8"/>
    </row>
    <row r="230" spans="3:24" ht="12.75">
      <c r="C230" s="8"/>
      <c r="D230" s="8"/>
      <c r="E230" s="8"/>
      <c r="F230" s="8"/>
      <c r="K230" s="8"/>
      <c r="L230" s="8"/>
      <c r="M230" s="8"/>
      <c r="N230" s="8"/>
      <c r="X230" s="8"/>
    </row>
    <row r="231" spans="3:24" ht="12.75">
      <c r="C231" s="8"/>
      <c r="D231" s="8"/>
      <c r="E231" s="8"/>
      <c r="F231" s="8"/>
      <c r="K231" s="8"/>
      <c r="L231" s="8"/>
      <c r="M231" s="8"/>
      <c r="N231" s="8"/>
      <c r="X231" s="8"/>
    </row>
    <row r="232" spans="3:24" ht="12.75">
      <c r="C232" s="8"/>
      <c r="D232" s="8"/>
      <c r="E232" s="8"/>
      <c r="F232" s="8"/>
      <c r="K232" s="8"/>
      <c r="L232" s="8"/>
      <c r="M232" s="8"/>
      <c r="N232" s="8"/>
      <c r="X232" s="8"/>
    </row>
    <row r="233" spans="3:24" ht="12.75">
      <c r="C233" s="8"/>
      <c r="D233" s="8"/>
      <c r="E233" s="8"/>
      <c r="F233" s="8"/>
      <c r="K233" s="8"/>
      <c r="L233" s="8"/>
      <c r="M233" s="8"/>
      <c r="N233" s="8"/>
      <c r="X233" s="8"/>
    </row>
    <row r="234" spans="3:24" ht="12.75">
      <c r="C234" s="8"/>
      <c r="D234" s="8"/>
      <c r="E234" s="8"/>
      <c r="F234" s="8"/>
      <c r="K234" s="8"/>
      <c r="L234" s="8"/>
      <c r="M234" s="8"/>
      <c r="N234" s="8"/>
      <c r="X234" s="8"/>
    </row>
    <row r="235" spans="3:24" ht="12.75">
      <c r="C235" s="8"/>
      <c r="D235" s="8"/>
      <c r="E235" s="8"/>
      <c r="F235" s="8"/>
      <c r="K235" s="8"/>
      <c r="L235" s="8"/>
      <c r="M235" s="8"/>
      <c r="N235" s="8"/>
      <c r="X235" s="8"/>
    </row>
    <row r="236" spans="3:24" ht="12.75">
      <c r="C236" s="8"/>
      <c r="D236" s="8"/>
      <c r="E236" s="8"/>
      <c r="F236" s="8"/>
      <c r="K236" s="8"/>
      <c r="L236" s="8"/>
      <c r="M236" s="8"/>
      <c r="N236" s="8"/>
      <c r="X236" s="8"/>
    </row>
    <row r="237" spans="3:24" ht="12.75">
      <c r="C237" s="8"/>
      <c r="D237" s="8"/>
      <c r="E237" s="8"/>
      <c r="F237" s="8"/>
      <c r="K237" s="8"/>
      <c r="L237" s="8"/>
      <c r="M237" s="8"/>
      <c r="N237" s="8"/>
      <c r="X237" s="8"/>
    </row>
    <row r="238" spans="3:24" ht="12.75">
      <c r="C238" s="8"/>
      <c r="D238" s="8"/>
      <c r="E238" s="8"/>
      <c r="F238" s="8"/>
      <c r="K238" s="8"/>
      <c r="L238" s="8"/>
      <c r="M238" s="8"/>
      <c r="N238" s="8"/>
      <c r="X238" s="8"/>
    </row>
    <row r="239" spans="3:24" ht="12.75">
      <c r="C239" s="8"/>
      <c r="D239" s="8"/>
      <c r="E239" s="8"/>
      <c r="F239" s="8"/>
      <c r="K239" s="8"/>
      <c r="L239" s="8"/>
      <c r="M239" s="8"/>
      <c r="N239" s="8"/>
      <c r="X239" s="8"/>
    </row>
    <row r="240" spans="3:24" ht="12.75">
      <c r="C240" s="8"/>
      <c r="D240" s="8"/>
      <c r="E240" s="8"/>
      <c r="F240" s="8"/>
      <c r="K240" s="8"/>
      <c r="L240" s="8"/>
      <c r="M240" s="8"/>
      <c r="N240" s="8"/>
      <c r="X240" s="8"/>
    </row>
    <row r="241" spans="3:24" ht="12.75">
      <c r="C241" s="8"/>
      <c r="D241" s="8"/>
      <c r="E241" s="8"/>
      <c r="F241" s="8"/>
      <c r="K241" s="8"/>
      <c r="L241" s="8"/>
      <c r="M241" s="8"/>
      <c r="N241" s="8"/>
      <c r="X241" s="8"/>
    </row>
    <row r="242" spans="3:24" ht="12.75">
      <c r="C242" s="8"/>
      <c r="D242" s="8"/>
      <c r="E242" s="8"/>
      <c r="F242" s="8"/>
      <c r="K242" s="8"/>
      <c r="L242" s="8"/>
      <c r="M242" s="8"/>
      <c r="N242" s="8"/>
      <c r="X242" s="8"/>
    </row>
    <row r="243" spans="3:24" ht="12.75">
      <c r="C243" s="8"/>
      <c r="D243" s="8"/>
      <c r="E243" s="8"/>
      <c r="F243" s="8"/>
      <c r="K243" s="8"/>
      <c r="L243" s="8"/>
      <c r="M243" s="8"/>
      <c r="N243" s="8"/>
      <c r="X243" s="8"/>
    </row>
    <row r="244" spans="3:24" ht="12.75">
      <c r="C244" s="8"/>
      <c r="D244" s="8"/>
      <c r="E244" s="8"/>
      <c r="F244" s="8"/>
      <c r="K244" s="8"/>
      <c r="L244" s="8"/>
      <c r="M244" s="8"/>
      <c r="N244" s="8"/>
      <c r="X244" s="8"/>
    </row>
    <row r="245" spans="3:24" ht="12.75">
      <c r="C245" s="8"/>
      <c r="D245" s="8"/>
      <c r="E245" s="8"/>
      <c r="F245" s="8"/>
      <c r="K245" s="8"/>
      <c r="L245" s="8"/>
      <c r="M245" s="8"/>
      <c r="N245" s="8"/>
      <c r="X245" s="8"/>
    </row>
    <row r="246" spans="3:24" ht="12.75">
      <c r="C246" s="8"/>
      <c r="D246" s="8"/>
      <c r="E246" s="8"/>
      <c r="F246" s="8"/>
      <c r="K246" s="8"/>
      <c r="L246" s="8"/>
      <c r="M246" s="8"/>
      <c r="N246" s="8"/>
      <c r="X246" s="8"/>
    </row>
    <row r="247" spans="3:24" ht="12.75">
      <c r="C247" s="8"/>
      <c r="D247" s="8"/>
      <c r="E247" s="8"/>
      <c r="F247" s="8"/>
      <c r="K247" s="8"/>
      <c r="L247" s="8"/>
      <c r="M247" s="8"/>
      <c r="N247" s="8"/>
      <c r="X247" s="8"/>
    </row>
    <row r="248" spans="3:24" ht="12.75">
      <c r="C248" s="8"/>
      <c r="D248" s="8"/>
      <c r="E248" s="8"/>
      <c r="F248" s="8"/>
      <c r="K248" s="8"/>
      <c r="L248" s="8"/>
      <c r="M248" s="8"/>
      <c r="N248" s="8"/>
      <c r="X248" s="8"/>
    </row>
    <row r="249" spans="3:24" ht="12.75">
      <c r="C249" s="8"/>
      <c r="D249" s="8"/>
      <c r="E249" s="8"/>
      <c r="F249" s="8"/>
      <c r="K249" s="8"/>
      <c r="L249" s="8"/>
      <c r="M249" s="8"/>
      <c r="N249" s="8"/>
      <c r="X249" s="8"/>
    </row>
    <row r="250" spans="3:24" ht="12.75">
      <c r="C250" s="8"/>
      <c r="D250" s="8"/>
      <c r="E250" s="8"/>
      <c r="F250" s="8"/>
      <c r="K250" s="8"/>
      <c r="L250" s="8"/>
      <c r="M250" s="8"/>
      <c r="N250" s="8"/>
      <c r="X250" s="8"/>
    </row>
    <row r="251" spans="3:24" ht="12.75">
      <c r="C251" s="8"/>
      <c r="D251" s="8"/>
      <c r="E251" s="8"/>
      <c r="F251" s="8"/>
      <c r="K251" s="8"/>
      <c r="L251" s="8"/>
      <c r="M251" s="8"/>
      <c r="N251" s="8"/>
      <c r="X251" s="8"/>
    </row>
    <row r="252" spans="3:24" ht="12.75">
      <c r="C252" s="8"/>
      <c r="D252" s="8"/>
      <c r="E252" s="8"/>
      <c r="F252" s="8"/>
      <c r="K252" s="8"/>
      <c r="L252" s="8"/>
      <c r="M252" s="8"/>
      <c r="N252" s="8"/>
      <c r="X252" s="8"/>
    </row>
    <row r="253" spans="3:24" ht="12.75">
      <c r="C253" s="8"/>
      <c r="D253" s="8"/>
      <c r="E253" s="8"/>
      <c r="F253" s="8"/>
      <c r="K253" s="8"/>
      <c r="L253" s="8"/>
      <c r="M253" s="8"/>
      <c r="N253" s="8"/>
      <c r="X253" s="8"/>
    </row>
    <row r="254" spans="3:24" ht="12.75">
      <c r="C254" s="8"/>
      <c r="D254" s="8"/>
      <c r="E254" s="8"/>
      <c r="F254" s="8"/>
      <c r="K254" s="8"/>
      <c r="L254" s="8"/>
      <c r="M254" s="8"/>
      <c r="N254" s="8"/>
      <c r="X254" s="8"/>
    </row>
    <row r="255" spans="3:24" ht="12.75">
      <c r="C255" s="8"/>
      <c r="D255" s="8"/>
      <c r="E255" s="8"/>
      <c r="F255" s="8"/>
      <c r="K255" s="8"/>
      <c r="L255" s="8"/>
      <c r="M255" s="8"/>
      <c r="N255" s="8"/>
      <c r="X255" s="8"/>
    </row>
    <row r="256" spans="3:24" ht="12.75">
      <c r="C256" s="8"/>
      <c r="D256" s="8"/>
      <c r="E256" s="8"/>
      <c r="F256" s="8"/>
      <c r="K256" s="8"/>
      <c r="L256" s="8"/>
      <c r="M256" s="8"/>
      <c r="N256" s="8"/>
      <c r="X256" s="8"/>
    </row>
    <row r="257" spans="3:24" ht="12.75">
      <c r="C257" s="8"/>
      <c r="D257" s="8"/>
      <c r="E257" s="8"/>
      <c r="F257" s="8"/>
      <c r="K257" s="8"/>
      <c r="L257" s="8"/>
      <c r="M257" s="8"/>
      <c r="N257" s="8"/>
      <c r="X257" s="8"/>
    </row>
    <row r="258" spans="3:24" ht="12.75">
      <c r="C258" s="8"/>
      <c r="D258" s="8"/>
      <c r="E258" s="8"/>
      <c r="F258" s="8"/>
      <c r="K258" s="8"/>
      <c r="L258" s="8"/>
      <c r="M258" s="8"/>
      <c r="N258" s="8"/>
      <c r="X258" s="8"/>
    </row>
    <row r="259" spans="3:24" ht="12.75">
      <c r="C259" s="8"/>
      <c r="D259" s="8"/>
      <c r="E259" s="8"/>
      <c r="F259" s="8"/>
      <c r="K259" s="8"/>
      <c r="L259" s="8"/>
      <c r="M259" s="8"/>
      <c r="N259" s="8"/>
      <c r="X259" s="8"/>
    </row>
    <row r="260" spans="3:24" ht="12.75">
      <c r="C260" s="8"/>
      <c r="D260" s="8"/>
      <c r="E260" s="8"/>
      <c r="F260" s="8"/>
      <c r="K260" s="8"/>
      <c r="L260" s="8"/>
      <c r="M260" s="8"/>
      <c r="N260" s="8"/>
      <c r="X260" s="8"/>
    </row>
    <row r="261" spans="3:24" ht="12.75">
      <c r="C261" s="8"/>
      <c r="D261" s="8"/>
      <c r="E261" s="8"/>
      <c r="F261" s="8"/>
      <c r="K261" s="8"/>
      <c r="L261" s="8"/>
      <c r="M261" s="8"/>
      <c r="N261" s="8"/>
      <c r="X261" s="8"/>
    </row>
    <row r="262" spans="3:24" ht="12.75">
      <c r="C262" s="8"/>
      <c r="D262" s="8"/>
      <c r="E262" s="8"/>
      <c r="F262" s="8"/>
      <c r="K262" s="8"/>
      <c r="L262" s="8"/>
      <c r="M262" s="8"/>
      <c r="N262" s="8"/>
      <c r="X262" s="8"/>
    </row>
    <row r="263" spans="3:24" ht="12.75">
      <c r="C263" s="8"/>
      <c r="D263" s="8"/>
      <c r="E263" s="8"/>
      <c r="F263" s="8"/>
      <c r="K263" s="8"/>
      <c r="L263" s="8"/>
      <c r="M263" s="8"/>
      <c r="N263" s="8"/>
      <c r="X263" s="8"/>
    </row>
    <row r="264" spans="3:24" ht="12.75">
      <c r="C264" s="8"/>
      <c r="D264" s="8"/>
      <c r="E264" s="8"/>
      <c r="F264" s="8"/>
      <c r="K264" s="8"/>
      <c r="L264" s="8"/>
      <c r="M264" s="8"/>
      <c r="N264" s="8"/>
      <c r="X264" s="8"/>
    </row>
    <row r="265" spans="3:24" ht="12.75">
      <c r="C265" s="8"/>
      <c r="D265" s="8"/>
      <c r="E265" s="8"/>
      <c r="F265" s="8"/>
      <c r="K265" s="8"/>
      <c r="L265" s="8"/>
      <c r="M265" s="8"/>
      <c r="N265" s="8"/>
      <c r="X265" s="8"/>
    </row>
    <row r="266" spans="3:24" ht="12.75">
      <c r="C266" s="8"/>
      <c r="D266" s="8"/>
      <c r="E266" s="8"/>
      <c r="F266" s="8"/>
      <c r="K266" s="8"/>
      <c r="L266" s="8"/>
      <c r="M266" s="8"/>
      <c r="N266" s="8"/>
      <c r="X266" s="8"/>
    </row>
    <row r="267" spans="3:24" ht="12.75">
      <c r="C267" s="8"/>
      <c r="D267" s="8"/>
      <c r="E267" s="8"/>
      <c r="F267" s="8"/>
      <c r="K267" s="8"/>
      <c r="L267" s="8"/>
      <c r="M267" s="8"/>
      <c r="N267" s="8"/>
      <c r="X267" s="8"/>
    </row>
    <row r="268" spans="3:24" ht="12.75">
      <c r="C268" s="8"/>
      <c r="D268" s="8"/>
      <c r="E268" s="8"/>
      <c r="F268" s="8"/>
      <c r="K268" s="8"/>
      <c r="L268" s="8"/>
      <c r="M268" s="8"/>
      <c r="N268" s="8"/>
      <c r="X268" s="8"/>
    </row>
    <row r="269" spans="3:24" ht="12.75">
      <c r="C269" s="8"/>
      <c r="D269" s="8"/>
      <c r="E269" s="8"/>
      <c r="F269" s="8"/>
      <c r="K269" s="8"/>
      <c r="L269" s="8"/>
      <c r="M269" s="8"/>
      <c r="N269" s="8"/>
      <c r="X269" s="8"/>
    </row>
    <row r="270" spans="3:24" ht="12.75">
      <c r="C270" s="8"/>
      <c r="D270" s="8"/>
      <c r="E270" s="8"/>
      <c r="F270" s="8"/>
      <c r="K270" s="8"/>
      <c r="L270" s="8"/>
      <c r="M270" s="8"/>
      <c r="N270" s="8"/>
      <c r="X270" s="8"/>
    </row>
    <row r="271" spans="3:24" ht="12.75">
      <c r="C271" s="8"/>
      <c r="D271" s="8"/>
      <c r="E271" s="8"/>
      <c r="F271" s="8"/>
      <c r="K271" s="8"/>
      <c r="L271" s="8"/>
      <c r="M271" s="8"/>
      <c r="N271" s="8"/>
      <c r="X271" s="8"/>
    </row>
    <row r="272" spans="3:24" ht="12.75">
      <c r="C272" s="8"/>
      <c r="D272" s="8"/>
      <c r="E272" s="8"/>
      <c r="F272" s="8"/>
      <c r="K272" s="8"/>
      <c r="L272" s="8"/>
      <c r="M272" s="8"/>
      <c r="N272" s="8"/>
      <c r="X272" s="8"/>
    </row>
    <row r="273" spans="3:24" ht="12.75">
      <c r="C273" s="8"/>
      <c r="D273" s="8"/>
      <c r="E273" s="8"/>
      <c r="F273" s="8"/>
      <c r="K273" s="8"/>
      <c r="L273" s="8"/>
      <c r="M273" s="8"/>
      <c r="N273" s="8"/>
      <c r="X273" s="8"/>
    </row>
    <row r="274" spans="3:24" ht="12.75">
      <c r="C274" s="8"/>
      <c r="D274" s="8"/>
      <c r="E274" s="8"/>
      <c r="F274" s="8"/>
      <c r="K274" s="8"/>
      <c r="L274" s="8"/>
      <c r="M274" s="8"/>
      <c r="N274" s="8"/>
      <c r="X274" s="8"/>
    </row>
    <row r="275" spans="3:24" ht="12.75">
      <c r="C275" s="8"/>
      <c r="D275" s="8"/>
      <c r="E275" s="8"/>
      <c r="F275" s="8"/>
      <c r="K275" s="8"/>
      <c r="L275" s="8"/>
      <c r="M275" s="8"/>
      <c r="N275" s="8"/>
      <c r="X275" s="8"/>
    </row>
    <row r="276" spans="3:24" ht="12.75">
      <c r="C276" s="8"/>
      <c r="D276" s="8"/>
      <c r="E276" s="8"/>
      <c r="F276" s="8"/>
      <c r="K276" s="8"/>
      <c r="L276" s="8"/>
      <c r="M276" s="8"/>
      <c r="N276" s="8"/>
      <c r="X276" s="8"/>
    </row>
    <row r="277" spans="3:24" ht="12.75">
      <c r="C277" s="8"/>
      <c r="D277" s="8"/>
      <c r="E277" s="8"/>
      <c r="F277" s="8"/>
      <c r="K277" s="8"/>
      <c r="L277" s="8"/>
      <c r="M277" s="8"/>
      <c r="N277" s="8"/>
      <c r="X277" s="8"/>
    </row>
    <row r="278" spans="3:24" ht="12.75">
      <c r="C278" s="8"/>
      <c r="D278" s="8"/>
      <c r="E278" s="8"/>
      <c r="F278" s="8"/>
      <c r="K278" s="8"/>
      <c r="L278" s="8"/>
      <c r="M278" s="8"/>
      <c r="N278" s="8"/>
      <c r="X278" s="8"/>
    </row>
    <row r="279" spans="3:24" ht="12.75">
      <c r="C279" s="8"/>
      <c r="D279" s="8"/>
      <c r="E279" s="8"/>
      <c r="F279" s="8"/>
      <c r="K279" s="8"/>
      <c r="L279" s="8"/>
      <c r="M279" s="8"/>
      <c r="N279" s="8"/>
      <c r="X279" s="8"/>
    </row>
    <row r="280" spans="3:24" ht="12.75">
      <c r="C280" s="8"/>
      <c r="D280" s="8"/>
      <c r="E280" s="8"/>
      <c r="F280" s="8"/>
      <c r="K280" s="8"/>
      <c r="L280" s="8"/>
      <c r="M280" s="8"/>
      <c r="N280" s="8"/>
      <c r="X280" s="8"/>
    </row>
    <row r="281" spans="3:24" ht="12.75">
      <c r="C281" s="8"/>
      <c r="D281" s="8"/>
      <c r="E281" s="8"/>
      <c r="F281" s="8"/>
      <c r="K281" s="8"/>
      <c r="L281" s="8"/>
      <c r="M281" s="8"/>
      <c r="N281" s="8"/>
      <c r="X281" s="8"/>
    </row>
    <row r="282" spans="3:24" ht="12.75">
      <c r="C282" s="8"/>
      <c r="D282" s="8"/>
      <c r="E282" s="8"/>
      <c r="F282" s="8"/>
      <c r="K282" s="8"/>
      <c r="L282" s="8"/>
      <c r="M282" s="8"/>
      <c r="N282" s="8"/>
      <c r="X282" s="8"/>
    </row>
    <row r="283" spans="3:24" ht="12.75">
      <c r="C283" s="8"/>
      <c r="D283" s="8"/>
      <c r="E283" s="8"/>
      <c r="F283" s="8"/>
      <c r="K283" s="8"/>
      <c r="L283" s="8"/>
      <c r="M283" s="8"/>
      <c r="N283" s="8"/>
      <c r="X283" s="8"/>
    </row>
    <row r="284" spans="3:24" ht="12.75">
      <c r="C284" s="8"/>
      <c r="D284" s="8"/>
      <c r="E284" s="8"/>
      <c r="F284" s="8"/>
      <c r="K284" s="8"/>
      <c r="L284" s="8"/>
      <c r="M284" s="8"/>
      <c r="N284" s="8"/>
      <c r="X284" s="8"/>
    </row>
    <row r="285" spans="3:24" ht="12.75">
      <c r="C285" s="8"/>
      <c r="D285" s="8"/>
      <c r="E285" s="8"/>
      <c r="F285" s="8"/>
      <c r="K285" s="8"/>
      <c r="L285" s="8"/>
      <c r="M285" s="8"/>
      <c r="N285" s="8"/>
      <c r="X285" s="8"/>
    </row>
    <row r="286" spans="3:24" ht="12.75">
      <c r="C286" s="8"/>
      <c r="D286" s="8"/>
      <c r="E286" s="8"/>
      <c r="F286" s="8"/>
      <c r="K286" s="8"/>
      <c r="L286" s="8"/>
      <c r="M286" s="8"/>
      <c r="N286" s="8"/>
      <c r="X286" s="8"/>
    </row>
    <row r="287" spans="3:24" ht="12.75">
      <c r="C287" s="8"/>
      <c r="D287" s="8"/>
      <c r="E287" s="8"/>
      <c r="F287" s="8"/>
      <c r="K287" s="8"/>
      <c r="L287" s="8"/>
      <c r="M287" s="8"/>
      <c r="N287" s="8"/>
      <c r="X287" s="8"/>
    </row>
    <row r="288" spans="3:24" ht="12.75">
      <c r="C288" s="8"/>
      <c r="D288" s="8"/>
      <c r="E288" s="8"/>
      <c r="F288" s="8"/>
      <c r="K288" s="8"/>
      <c r="L288" s="8"/>
      <c r="M288" s="8"/>
      <c r="N288" s="8"/>
      <c r="X288" s="8"/>
    </row>
    <row r="289" spans="3:24" ht="12.75">
      <c r="C289" s="8"/>
      <c r="D289" s="8"/>
      <c r="E289" s="8"/>
      <c r="F289" s="8"/>
      <c r="K289" s="8"/>
      <c r="L289" s="8"/>
      <c r="M289" s="8"/>
      <c r="N289" s="8"/>
      <c r="X289" s="8"/>
    </row>
    <row r="290" spans="3:24" ht="12.75">
      <c r="C290" s="8"/>
      <c r="D290" s="8"/>
      <c r="E290" s="8"/>
      <c r="F290" s="8"/>
      <c r="K290" s="8"/>
      <c r="L290" s="8"/>
      <c r="M290" s="8"/>
      <c r="N290" s="8"/>
      <c r="X290" s="8"/>
    </row>
    <row r="291" spans="3:24" ht="12.75">
      <c r="C291" s="8"/>
      <c r="D291" s="8"/>
      <c r="E291" s="8"/>
      <c r="F291" s="8"/>
      <c r="K291" s="8"/>
      <c r="L291" s="8"/>
      <c r="M291" s="8"/>
      <c r="N291" s="8"/>
      <c r="X291" s="8"/>
    </row>
    <row r="292" spans="3:24" ht="12.75">
      <c r="C292" s="8"/>
      <c r="D292" s="8"/>
      <c r="E292" s="8"/>
      <c r="F292" s="8"/>
      <c r="K292" s="8"/>
      <c r="L292" s="8"/>
      <c r="M292" s="8"/>
      <c r="N292" s="8"/>
      <c r="X292" s="8"/>
    </row>
    <row r="293" spans="3:24" ht="12.75">
      <c r="C293" s="8"/>
      <c r="D293" s="8"/>
      <c r="E293" s="8"/>
      <c r="F293" s="8"/>
      <c r="K293" s="8"/>
      <c r="L293" s="8"/>
      <c r="M293" s="8"/>
      <c r="N293" s="8"/>
      <c r="X293" s="8"/>
    </row>
    <row r="294" spans="3:24" ht="12.75">
      <c r="C294" s="8"/>
      <c r="D294" s="8"/>
      <c r="E294" s="8"/>
      <c r="F294" s="8"/>
      <c r="K294" s="8"/>
      <c r="L294" s="8"/>
      <c r="M294" s="8"/>
      <c r="N294" s="8"/>
      <c r="X294" s="8"/>
    </row>
    <row r="295" spans="3:24" ht="12.75">
      <c r="C295" s="8"/>
      <c r="D295" s="8"/>
      <c r="E295" s="8"/>
      <c r="F295" s="8"/>
      <c r="K295" s="8"/>
      <c r="L295" s="8"/>
      <c r="M295" s="8"/>
      <c r="N295" s="8"/>
      <c r="X295" s="8"/>
    </row>
    <row r="296" spans="3:24" ht="12.75">
      <c r="C296" s="8"/>
      <c r="D296" s="8"/>
      <c r="E296" s="8"/>
      <c r="F296" s="8"/>
      <c r="K296" s="8"/>
      <c r="L296" s="8"/>
      <c r="M296" s="8"/>
      <c r="N296" s="8"/>
      <c r="X296" s="8"/>
    </row>
  </sheetData>
  <sheetProtection/>
  <printOptions/>
  <pageMargins left="0.75" right="0.75" top="1" bottom="1" header="0.4921259845" footer="0.4921259845"/>
  <pageSetup fitToHeight="2" fitToWidth="1" horizontalDpi="600" verticalDpi="600" orientation="landscape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L287"/>
  <sheetViews>
    <sheetView zoomScale="75" zoomScaleNormal="75" zoomScalePageLayoutView="0" workbookViewId="0" topLeftCell="A1">
      <selection activeCell="A13" sqref="A13"/>
    </sheetView>
  </sheetViews>
  <sheetFormatPr defaultColWidth="11.421875" defaultRowHeight="12.75"/>
  <cols>
    <col min="1" max="1" width="20.7109375" style="5" customWidth="1"/>
    <col min="2" max="4" width="11.57421875" style="5" bestFit="1" customWidth="1"/>
    <col min="5" max="5" width="12.28125" style="5" bestFit="1" customWidth="1"/>
    <col min="6" max="7" width="11.57421875" style="5" bestFit="1" customWidth="1"/>
    <col min="8" max="8" width="12.28125" style="5" bestFit="1" customWidth="1"/>
    <col min="9" max="9" width="13.28125" style="5" bestFit="1" customWidth="1"/>
    <col min="10" max="11" width="11.57421875" style="5" bestFit="1" customWidth="1"/>
    <col min="12" max="12" width="12.28125" style="5" bestFit="1" customWidth="1"/>
    <col min="13" max="13" width="13.28125" style="5" bestFit="1" customWidth="1"/>
    <col min="14" max="15" width="11.57421875" style="5" bestFit="1" customWidth="1"/>
    <col min="16" max="16" width="12.421875" style="5" customWidth="1"/>
    <col min="17" max="17" width="13.28125" style="5" bestFit="1" customWidth="1"/>
    <col min="18" max="19" width="11.57421875" style="5" bestFit="1" customWidth="1"/>
    <col min="20" max="20" width="12.57421875" style="5" bestFit="1" customWidth="1"/>
    <col min="21" max="21" width="13.28125" style="5" bestFit="1" customWidth="1"/>
    <col min="22" max="22" width="11.421875" style="5" customWidth="1"/>
    <col min="23" max="23" width="12.7109375" style="5" bestFit="1" customWidth="1"/>
    <col min="24" max="24" width="13.00390625" style="5" bestFit="1" customWidth="1"/>
    <col min="25" max="27" width="11.421875" style="5" customWidth="1"/>
    <col min="28" max="28" width="12.7109375" style="5" bestFit="1" customWidth="1"/>
    <col min="29" max="29" width="13.00390625" style="5" bestFit="1" customWidth="1"/>
    <col min="30" max="16384" width="11.421875" style="5" customWidth="1"/>
  </cols>
  <sheetData>
    <row r="1" ht="20.25">
      <c r="A1" s="52" t="s">
        <v>19</v>
      </c>
    </row>
    <row r="2" spans="1:17" ht="12.75">
      <c r="A2" s="53"/>
      <c r="Q2" s="8"/>
    </row>
    <row r="3" ht="12.75">
      <c r="A3" s="53"/>
    </row>
    <row r="4" ht="15.75">
      <c r="A4" s="54" t="s">
        <v>18</v>
      </c>
    </row>
    <row r="5" s="4" customFormat="1" ht="12.75"/>
    <row r="6" spans="7:10" ht="13.5" thickBot="1">
      <c r="G6" s="4"/>
      <c r="H6" s="4"/>
      <c r="I6" s="4"/>
      <c r="J6" s="4"/>
    </row>
    <row r="7" spans="1:21" ht="13.5" thickBot="1">
      <c r="A7" s="4"/>
      <c r="B7" s="25"/>
      <c r="C7" s="26" t="s">
        <v>5</v>
      </c>
      <c r="D7" s="26"/>
      <c r="E7" s="27"/>
      <c r="F7" s="25"/>
      <c r="G7" s="26" t="s">
        <v>6</v>
      </c>
      <c r="H7" s="26"/>
      <c r="I7" s="27"/>
      <c r="J7" s="25"/>
      <c r="K7" s="26" t="s">
        <v>7</v>
      </c>
      <c r="L7" s="26"/>
      <c r="M7" s="27"/>
      <c r="N7" s="25"/>
      <c r="O7" s="26" t="s">
        <v>8</v>
      </c>
      <c r="P7" s="26"/>
      <c r="Q7" s="27"/>
      <c r="R7" s="25"/>
      <c r="S7" s="26" t="s">
        <v>13</v>
      </c>
      <c r="T7" s="26"/>
      <c r="U7" s="27"/>
    </row>
    <row r="8" spans="1:21" ht="12.75">
      <c r="A8" s="34" t="s">
        <v>23</v>
      </c>
      <c r="B8" s="28"/>
      <c r="C8" s="29">
        <v>305.32</v>
      </c>
      <c r="D8" s="29"/>
      <c r="E8" s="30"/>
      <c r="F8" s="28"/>
      <c r="G8" s="29">
        <v>507.6</v>
      </c>
      <c r="H8" s="29"/>
      <c r="I8" s="30"/>
      <c r="J8" s="28"/>
      <c r="K8" s="29">
        <v>553.8</v>
      </c>
      <c r="L8" s="29"/>
      <c r="M8" s="30"/>
      <c r="N8" s="28"/>
      <c r="O8" s="29">
        <v>562.05</v>
      </c>
      <c r="P8" s="29"/>
      <c r="Q8" s="30"/>
      <c r="R8" s="28"/>
      <c r="S8" s="29">
        <v>617.7</v>
      </c>
      <c r="T8" s="29"/>
      <c r="U8" s="30"/>
    </row>
    <row r="9" spans="1:21" ht="12.75">
      <c r="A9" s="69" t="s">
        <v>27</v>
      </c>
      <c r="B9" s="17"/>
      <c r="C9" s="43">
        <v>4872000</v>
      </c>
      <c r="D9" s="13"/>
      <c r="E9" s="19"/>
      <c r="F9" s="17"/>
      <c r="G9" s="43">
        <v>3025000</v>
      </c>
      <c r="H9" s="43"/>
      <c r="I9" s="44"/>
      <c r="J9" s="45"/>
      <c r="K9" s="43">
        <v>4080000</v>
      </c>
      <c r="L9" s="13"/>
      <c r="M9" s="19"/>
      <c r="N9" s="17"/>
      <c r="O9" s="43">
        <v>4895000</v>
      </c>
      <c r="P9" s="13"/>
      <c r="Q9" s="19"/>
      <c r="R9" s="17"/>
      <c r="S9" s="43">
        <v>2110000</v>
      </c>
      <c r="T9" s="13"/>
      <c r="U9" s="19"/>
    </row>
    <row r="10" spans="1:21" ht="14.25">
      <c r="A10" s="35" t="s">
        <v>24</v>
      </c>
      <c r="B10" s="17"/>
      <c r="C10" s="15">
        <v>0.1455</v>
      </c>
      <c r="D10" s="15"/>
      <c r="E10" s="20"/>
      <c r="F10" s="17"/>
      <c r="G10" s="15">
        <v>0.371</v>
      </c>
      <c r="H10" s="15"/>
      <c r="I10" s="20"/>
      <c r="J10" s="17"/>
      <c r="K10" s="15">
        <v>0.308</v>
      </c>
      <c r="L10" s="15"/>
      <c r="M10" s="20"/>
      <c r="N10" s="17"/>
      <c r="O10" s="15">
        <v>0.256</v>
      </c>
      <c r="P10" s="15"/>
      <c r="Q10" s="20"/>
      <c r="R10" s="17"/>
      <c r="S10" s="15">
        <v>0.617</v>
      </c>
      <c r="T10" s="15"/>
      <c r="U10" s="20"/>
    </row>
    <row r="11" spans="1:21" ht="12.75">
      <c r="A11" s="35" t="s">
        <v>25</v>
      </c>
      <c r="B11" s="17"/>
      <c r="C11" s="12">
        <v>90.352</v>
      </c>
      <c r="E11" s="21"/>
      <c r="F11" s="17"/>
      <c r="G11" s="12">
        <v>177.83</v>
      </c>
      <c r="I11" s="21"/>
      <c r="J11" s="17"/>
      <c r="K11" s="12">
        <v>279.69</v>
      </c>
      <c r="M11" s="21"/>
      <c r="N11" s="17"/>
      <c r="O11" s="12">
        <v>278.68</v>
      </c>
      <c r="Q11" s="21"/>
      <c r="R11" s="17"/>
      <c r="S11" s="12">
        <v>243.51</v>
      </c>
      <c r="U11" s="21"/>
    </row>
    <row r="12" spans="1:21" ht="12.75">
      <c r="A12" s="69" t="s">
        <v>28</v>
      </c>
      <c r="B12" s="17"/>
      <c r="C12" s="12">
        <v>1.13</v>
      </c>
      <c r="E12" s="21"/>
      <c r="F12" s="17"/>
      <c r="G12" s="12">
        <v>0.901695</v>
      </c>
      <c r="I12" s="21"/>
      <c r="J12" s="17"/>
      <c r="K12" s="12">
        <v>5362.51</v>
      </c>
      <c r="M12" s="21"/>
      <c r="N12" s="17"/>
      <c r="O12" s="12">
        <v>4764.22</v>
      </c>
      <c r="Q12" s="21"/>
      <c r="R12" s="17"/>
      <c r="S12" s="12">
        <v>1.39297</v>
      </c>
      <c r="U12" s="21"/>
    </row>
    <row r="13" spans="1:38" s="51" customFormat="1" ht="13.5" thickBot="1">
      <c r="A13" s="46" t="s">
        <v>26</v>
      </c>
      <c r="B13" s="47"/>
      <c r="C13" s="48">
        <v>0.099493</v>
      </c>
      <c r="D13" s="49"/>
      <c r="E13" s="50"/>
      <c r="F13" s="47"/>
      <c r="G13" s="48">
        <v>0.301261</v>
      </c>
      <c r="H13" s="49"/>
      <c r="I13" s="50"/>
      <c r="J13" s="47"/>
      <c r="K13" s="48">
        <v>0.208054</v>
      </c>
      <c r="L13" s="49"/>
      <c r="M13" s="50"/>
      <c r="N13" s="47"/>
      <c r="O13" s="48">
        <v>0.2103</v>
      </c>
      <c r="P13" s="49"/>
      <c r="Q13" s="50"/>
      <c r="R13" s="47"/>
      <c r="S13" s="48">
        <v>0.492328</v>
      </c>
      <c r="T13" s="49"/>
      <c r="U13" s="50"/>
      <c r="AA13" s="49"/>
      <c r="AI13" s="49"/>
      <c r="AJ13" s="49"/>
      <c r="AK13" s="49"/>
      <c r="AL13" s="49"/>
    </row>
    <row r="14" spans="1:21" ht="12.75">
      <c r="A14" s="34" t="s">
        <v>0</v>
      </c>
      <c r="B14" s="28"/>
      <c r="C14" s="29">
        <v>1.9122</v>
      </c>
      <c r="D14" s="7"/>
      <c r="E14" s="41"/>
      <c r="F14" s="28"/>
      <c r="G14" s="29">
        <v>0.70824</v>
      </c>
      <c r="H14" s="7"/>
      <c r="I14" s="41"/>
      <c r="J14" s="28"/>
      <c r="K14" s="29">
        <v>0.88998</v>
      </c>
      <c r="L14" s="7"/>
      <c r="M14" s="41"/>
      <c r="N14" s="28"/>
      <c r="O14" s="29">
        <v>1.0259</v>
      </c>
      <c r="P14" s="7"/>
      <c r="Q14" s="41"/>
      <c r="R14" s="28"/>
      <c r="S14" s="29">
        <v>0.41084</v>
      </c>
      <c r="T14" s="7"/>
      <c r="U14" s="41"/>
    </row>
    <row r="15" spans="1:21" ht="12.75">
      <c r="A15" s="35" t="s">
        <v>2</v>
      </c>
      <c r="B15" s="17"/>
      <c r="C15" s="12">
        <v>0.27937</v>
      </c>
      <c r="E15" s="21"/>
      <c r="F15" s="17"/>
      <c r="G15" s="12">
        <v>0.26411</v>
      </c>
      <c r="I15" s="21"/>
      <c r="J15" s="17"/>
      <c r="K15" s="12">
        <v>0.27376</v>
      </c>
      <c r="M15" s="21"/>
      <c r="N15" s="17"/>
      <c r="O15" s="12">
        <v>0.26666</v>
      </c>
      <c r="Q15" s="21"/>
      <c r="R15" s="17"/>
      <c r="S15" s="12">
        <v>0.25175</v>
      </c>
      <c r="U15" s="21"/>
    </row>
    <row r="16" spans="1:38" ht="12.75">
      <c r="A16" s="35" t="s">
        <v>3</v>
      </c>
      <c r="B16" s="17"/>
      <c r="C16" s="12">
        <v>305.32</v>
      </c>
      <c r="E16" s="21"/>
      <c r="F16" s="17"/>
      <c r="G16" s="12">
        <v>507.6</v>
      </c>
      <c r="I16" s="21"/>
      <c r="J16" s="17"/>
      <c r="K16" s="12">
        <v>553.8</v>
      </c>
      <c r="M16" s="21"/>
      <c r="N16" s="17"/>
      <c r="O16" s="12">
        <v>562.05</v>
      </c>
      <c r="Q16" s="21"/>
      <c r="R16" s="17"/>
      <c r="S16" s="12">
        <v>617.7</v>
      </c>
      <c r="U16" s="21"/>
      <c r="AA16" s="8"/>
      <c r="AB16" s="8"/>
      <c r="AE16" s="8"/>
      <c r="AF16" s="8"/>
      <c r="AI16" s="8"/>
      <c r="AJ16" s="8"/>
      <c r="AK16" s="8"/>
      <c r="AL16" s="8"/>
    </row>
    <row r="17" spans="1:21" ht="13.5" thickBot="1">
      <c r="A17" s="36" t="s">
        <v>4</v>
      </c>
      <c r="B17" s="23"/>
      <c r="C17" s="42">
        <v>0.29187</v>
      </c>
      <c r="D17" s="6"/>
      <c r="E17" s="24"/>
      <c r="F17" s="23"/>
      <c r="G17" s="42">
        <v>0.27537</v>
      </c>
      <c r="H17" s="6"/>
      <c r="I17" s="24"/>
      <c r="J17" s="23"/>
      <c r="K17" s="42">
        <v>0.28571</v>
      </c>
      <c r="L17" s="6"/>
      <c r="M17" s="24"/>
      <c r="N17" s="23"/>
      <c r="O17" s="42">
        <v>0.28394</v>
      </c>
      <c r="P17" s="6"/>
      <c r="Q17" s="24"/>
      <c r="R17" s="23"/>
      <c r="S17" s="42">
        <v>0.28571</v>
      </c>
      <c r="T17" s="6"/>
      <c r="U17" s="24"/>
    </row>
    <row r="18" spans="3:19" ht="12.75">
      <c r="C18" s="12"/>
      <c r="G18" s="12"/>
      <c r="K18" s="12"/>
      <c r="O18" s="12"/>
      <c r="S18" s="12"/>
    </row>
    <row r="19" spans="6:20" ht="12.75">
      <c r="F19" s="14"/>
      <c r="H19" s="8"/>
      <c r="N19" s="14"/>
      <c r="P19" s="8"/>
      <c r="R19" s="14"/>
      <c r="T19" s="8"/>
    </row>
    <row r="20" spans="1:21" ht="13.5" thickBot="1">
      <c r="A20" s="4"/>
      <c r="B20" s="4" t="s">
        <v>22</v>
      </c>
      <c r="C20" s="68">
        <f>C$11/C$8</f>
        <v>0.2959255862701428</v>
      </c>
      <c r="D20" s="4" t="s">
        <v>21</v>
      </c>
      <c r="E20" s="67">
        <f>RMS(E23:E53)</f>
        <v>0.03447120857921917</v>
      </c>
      <c r="F20" s="4" t="s">
        <v>22</v>
      </c>
      <c r="G20" s="68">
        <f>G$11/G$8</f>
        <v>0.3503349093774626</v>
      </c>
      <c r="H20" s="4" t="s">
        <v>21</v>
      </c>
      <c r="I20" s="67">
        <f>RMS(I23:I51)</f>
        <v>0.03925205665125355</v>
      </c>
      <c r="J20" s="4" t="s">
        <v>22</v>
      </c>
      <c r="K20" s="68">
        <f>K$11/K$8</f>
        <v>0.5050379198266522</v>
      </c>
      <c r="L20" s="4" t="s">
        <v>21</v>
      </c>
      <c r="M20" s="67">
        <f>RMS(M23:M48)</f>
        <v>0.013147606183714742</v>
      </c>
      <c r="N20" s="4" t="s">
        <v>22</v>
      </c>
      <c r="O20" s="68">
        <f>O$11/O$8</f>
        <v>0.49582777332977496</v>
      </c>
      <c r="P20" s="4" t="s">
        <v>21</v>
      </c>
      <c r="Q20" s="67">
        <f>RMS(Q23:Q48)</f>
        <v>0.023602143652663256</v>
      </c>
      <c r="R20" s="4" t="s">
        <v>22</v>
      </c>
      <c r="S20" s="68">
        <f>S$11/S$8</f>
        <v>0.3942204953861097</v>
      </c>
      <c r="T20" s="4" t="s">
        <v>21</v>
      </c>
      <c r="U20" s="67">
        <f>RMS(U23:U50)</f>
        <v>0.04189316432214331</v>
      </c>
    </row>
    <row r="21" spans="1:21" s="4" customFormat="1" ht="12.75">
      <c r="A21" s="37"/>
      <c r="B21" s="1"/>
      <c r="C21" s="2" t="str">
        <f>C7</f>
        <v>Ethane</v>
      </c>
      <c r="D21" s="2"/>
      <c r="E21" s="3"/>
      <c r="F21" s="1"/>
      <c r="G21" s="2" t="str">
        <f>G7</f>
        <v>n-Hexane</v>
      </c>
      <c r="H21" s="2"/>
      <c r="I21" s="3"/>
      <c r="J21" s="1"/>
      <c r="K21" s="2" t="str">
        <f>K7</f>
        <v>Cyclohexane</v>
      </c>
      <c r="L21" s="2"/>
      <c r="M21" s="3"/>
      <c r="N21" s="1"/>
      <c r="O21" s="2" t="str">
        <f>O7</f>
        <v>Benzene</v>
      </c>
      <c r="P21" s="2"/>
      <c r="Q21" s="3"/>
      <c r="R21" s="1"/>
      <c r="S21" s="2" t="str">
        <f>S7</f>
        <v>n-Decane</v>
      </c>
      <c r="T21" s="2"/>
      <c r="U21" s="3"/>
    </row>
    <row r="22" spans="1:28" ht="13.5" thickBot="1">
      <c r="A22" s="40" t="s">
        <v>9</v>
      </c>
      <c r="B22" s="9" t="s">
        <v>1</v>
      </c>
      <c r="C22" s="10" t="s">
        <v>10</v>
      </c>
      <c r="D22" s="10" t="s">
        <v>17</v>
      </c>
      <c r="E22" s="11" t="s">
        <v>12</v>
      </c>
      <c r="F22" s="9" t="s">
        <v>1</v>
      </c>
      <c r="G22" s="10" t="s">
        <v>10</v>
      </c>
      <c r="H22" s="10" t="s">
        <v>17</v>
      </c>
      <c r="I22" s="11" t="s">
        <v>12</v>
      </c>
      <c r="J22" s="9" t="s">
        <v>1</v>
      </c>
      <c r="K22" s="10" t="s">
        <v>10</v>
      </c>
      <c r="L22" s="10" t="s">
        <v>17</v>
      </c>
      <c r="M22" s="11" t="s">
        <v>12</v>
      </c>
      <c r="N22" s="9" t="s">
        <v>1</v>
      </c>
      <c r="O22" s="10" t="s">
        <v>10</v>
      </c>
      <c r="P22" s="10" t="s">
        <v>17</v>
      </c>
      <c r="Q22" s="11" t="s">
        <v>12</v>
      </c>
      <c r="R22" s="9" t="s">
        <v>1</v>
      </c>
      <c r="S22" s="10" t="s">
        <v>10</v>
      </c>
      <c r="T22" s="10" t="s">
        <v>17</v>
      </c>
      <c r="U22" s="11" t="s">
        <v>12</v>
      </c>
      <c r="V22" s="16"/>
      <c r="W22" s="16"/>
      <c r="X22" s="16"/>
      <c r="Y22" s="16"/>
      <c r="Z22" s="16"/>
      <c r="AA22" s="16"/>
      <c r="AB22" s="16"/>
    </row>
    <row r="23" spans="1:28" ht="12.75">
      <c r="A23" s="38">
        <v>1</v>
      </c>
      <c r="B23" s="55">
        <f>$A23*C$8</f>
        <v>305.32</v>
      </c>
      <c r="C23" s="56">
        <f aca="true" t="shared" si="0" ref="C23:C53">MolarVolumeDIPPR(B23,C$14,C$15,C$16,C$17)</f>
        <v>0.146098734442004</v>
      </c>
      <c r="D23" s="56">
        <f aca="true" t="shared" si="1" ref="D23:D53">MolarVolumeCOSTALD(B23,C$8,C$10,C$13)</f>
        <v>0.1455</v>
      </c>
      <c r="E23" s="57">
        <f>(D23-C23)/C23</f>
        <v>-0.0040981494075958795</v>
      </c>
      <c r="F23" s="55">
        <f aca="true" t="shared" si="2" ref="F23:F51">$A23*G$8</f>
        <v>507.6</v>
      </c>
      <c r="G23" s="56">
        <f>MolarVolumeDIPPR(F23,G$14,G$15,G$16,G$17)</f>
        <v>0.37291031288828647</v>
      </c>
      <c r="H23" s="56">
        <f aca="true" t="shared" si="3" ref="H23:H51">MolarVolumeCOSTALD(F23,G$8,G$10,G$13)</f>
        <v>0.371</v>
      </c>
      <c r="I23" s="57">
        <f>(H23-G23)/G23</f>
        <v>-0.005122714020673239</v>
      </c>
      <c r="J23" s="55">
        <f aca="true" t="shared" si="4" ref="J23:J48">$A23*K$8</f>
        <v>553.8</v>
      </c>
      <c r="K23" s="56">
        <f>MolarVolumeDIPPR(J23,K$14,K$15,K$16,K$17)</f>
        <v>0.3076024180318659</v>
      </c>
      <c r="L23" s="56">
        <f aca="true" t="shared" si="5" ref="L23:L48">MolarVolumeCOSTALD(J23,K$8,K$10,K$13)</f>
        <v>0.308</v>
      </c>
      <c r="M23" s="57">
        <f>(L23-K23)/K23</f>
        <v>0.0012925189947398962</v>
      </c>
      <c r="N23" s="55">
        <f>$A23*O$8</f>
        <v>562.05</v>
      </c>
      <c r="O23" s="56">
        <f>MolarVolumeDIPPR(N23,O$14,O$15,O$16,O$17)</f>
        <v>0.2599278682132761</v>
      </c>
      <c r="P23" s="56">
        <f aca="true" t="shared" si="6" ref="P23:P48">MolarVolumeCOSTALD(N23,O$8,O$10,O$13)</f>
        <v>0.256</v>
      </c>
      <c r="Q23" s="57">
        <f>(P23-O23)/O23</f>
        <v>-0.015111377784444506</v>
      </c>
      <c r="R23" s="55">
        <f>$A23*S$8</f>
        <v>617.7</v>
      </c>
      <c r="S23" s="56">
        <f>MolarVolumeDIPPR(R23,S$14,S$15,S$16,S$17)</f>
        <v>0.6127689611527601</v>
      </c>
      <c r="T23" s="56">
        <f aca="true" t="shared" si="7" ref="T23:T50">MolarVolumeCOSTALD(R23,S$8,S$10,S$13)</f>
        <v>0.617</v>
      </c>
      <c r="U23" s="57">
        <f>(T23-S23)/S23</f>
        <v>0.006904786494538319</v>
      </c>
      <c r="V23" s="8"/>
      <c r="W23" s="8"/>
      <c r="X23" s="8"/>
      <c r="Y23" s="8"/>
      <c r="Z23" s="8"/>
      <c r="AA23" s="8"/>
      <c r="AB23" s="8"/>
    </row>
    <row r="24" spans="1:28" ht="12.75">
      <c r="A24" s="38">
        <v>0.99</v>
      </c>
      <c r="B24" s="58">
        <f aca="true" t="shared" si="8" ref="B24:B53">$A24*C$8</f>
        <v>302.2668</v>
      </c>
      <c r="C24" s="59">
        <f t="shared" si="0"/>
        <v>0.1047673509477122</v>
      </c>
      <c r="D24" s="59">
        <f t="shared" si="1"/>
        <v>0.10450963717852324</v>
      </c>
      <c r="E24" s="60">
        <f aca="true" t="shared" si="9" ref="E24:E53">(D24-C24)/C24</f>
        <v>-0.0024598671900903204</v>
      </c>
      <c r="F24" s="58">
        <f t="shared" si="2"/>
        <v>502.524</v>
      </c>
      <c r="G24" s="59">
        <f aca="true" t="shared" si="10" ref="G24:G51">MolarVolumeDIPPR(F24,G$14,G$15,G$16,G$17)</f>
        <v>0.2564003775515427</v>
      </c>
      <c r="H24" s="59">
        <f t="shared" si="3"/>
        <v>0.25779166397945963</v>
      </c>
      <c r="I24" s="60">
        <f aca="true" t="shared" si="11" ref="I24:I51">(H24-G24)/G24</f>
        <v>0.005426226128068916</v>
      </c>
      <c r="J24" s="58">
        <f t="shared" si="4"/>
        <v>548.262</v>
      </c>
      <c r="K24" s="59">
        <f aca="true" t="shared" si="12" ref="K24:K48">MolarVolumeDIPPR(J24,K$14,K$15,K$16,K$17)</f>
        <v>0.21729525880131145</v>
      </c>
      <c r="L24" s="59">
        <f t="shared" si="5"/>
        <v>0.21734837726670794</v>
      </c>
      <c r="M24" s="60">
        <f aca="true" t="shared" si="13" ref="M24:M48">(L24-K24)/K24</f>
        <v>0.00024445294245955</v>
      </c>
      <c r="N24" s="58">
        <f aca="true" t="shared" si="14" ref="N24:N48">$A24*O$8</f>
        <v>556.4295</v>
      </c>
      <c r="O24" s="59">
        <f aca="true" t="shared" si="15" ref="O24:O48">MolarVolumeDIPPR(N24,O$14,O$15,O$16,O$17)</f>
        <v>0.18179894137072072</v>
      </c>
      <c r="P24" s="59">
        <f t="shared" si="6"/>
        <v>0.18058644826948628</v>
      </c>
      <c r="Q24" s="60">
        <f aca="true" t="shared" si="16" ref="Q24:Q48">(P24-O24)/O24</f>
        <v>-0.006669417830998009</v>
      </c>
      <c r="R24" s="58">
        <f aca="true" t="shared" si="17" ref="R24:R50">$A24*S$8</f>
        <v>611.523</v>
      </c>
      <c r="S24" s="59">
        <f aca="true" t="shared" si="18" ref="S24:S50">MolarVolumeDIPPR(R24,S$14,S$15,S$16,S$17)</f>
        <v>0.4232450826002879</v>
      </c>
      <c r="T24" s="59">
        <f t="shared" si="7"/>
        <v>0.41504075260248324</v>
      </c>
      <c r="U24" s="60">
        <f aca="true" t="shared" si="19" ref="U24:U50">(T24-S24)/S24</f>
        <v>-0.0193843480647189</v>
      </c>
      <c r="V24" s="8"/>
      <c r="W24" s="8"/>
      <c r="X24" s="8"/>
      <c r="Y24" s="8"/>
      <c r="Z24" s="8"/>
      <c r="AA24" s="8"/>
      <c r="AB24" s="8"/>
    </row>
    <row r="25" spans="1:28" ht="12.75">
      <c r="A25" s="38">
        <v>0.98</v>
      </c>
      <c r="B25" s="58">
        <f t="shared" si="8"/>
        <v>299.2136</v>
      </c>
      <c r="C25" s="59">
        <f t="shared" si="0"/>
        <v>0.09723959094272824</v>
      </c>
      <c r="D25" s="59">
        <f t="shared" si="1"/>
        <v>0.09677861266252671</v>
      </c>
      <c r="E25" s="60">
        <f t="shared" si="9"/>
        <v>-0.004740643967466239</v>
      </c>
      <c r="F25" s="58">
        <f t="shared" si="2"/>
        <v>497.44800000000004</v>
      </c>
      <c r="G25" s="59">
        <f t="shared" si="10"/>
        <v>0.2369764158445758</v>
      </c>
      <c r="H25" s="59">
        <f t="shared" si="3"/>
        <v>0.2386245519922206</v>
      </c>
      <c r="I25" s="60">
        <f t="shared" si="11"/>
        <v>0.006954853046329134</v>
      </c>
      <c r="J25" s="58">
        <f t="shared" si="4"/>
        <v>542.7239999999999</v>
      </c>
      <c r="K25" s="59">
        <f t="shared" si="12"/>
        <v>0.2013691731502497</v>
      </c>
      <c r="L25" s="59">
        <f t="shared" si="5"/>
        <v>0.2012267889021092</v>
      </c>
      <c r="M25" s="60">
        <f t="shared" si="13"/>
        <v>-0.0007070806614190005</v>
      </c>
      <c r="N25" s="58">
        <f t="shared" si="14"/>
        <v>550.809</v>
      </c>
      <c r="O25" s="59">
        <f t="shared" si="15"/>
        <v>0.16819751940235586</v>
      </c>
      <c r="P25" s="59">
        <f t="shared" si="6"/>
        <v>0.16719087787539025</v>
      </c>
      <c r="Q25" s="60">
        <f t="shared" si="16"/>
        <v>-0.005984877366458433</v>
      </c>
      <c r="R25" s="58">
        <f t="shared" si="17"/>
        <v>605.346</v>
      </c>
      <c r="S25" s="59">
        <f t="shared" si="18"/>
        <v>0.3902976615590977</v>
      </c>
      <c r="T25" s="59">
        <f t="shared" si="7"/>
        <v>0.38402381307394545</v>
      </c>
      <c r="U25" s="60">
        <f t="shared" si="19"/>
        <v>-0.016074522353248216</v>
      </c>
      <c r="V25" s="8"/>
      <c r="W25" s="8"/>
      <c r="X25" s="8"/>
      <c r="Y25" s="8"/>
      <c r="Z25" s="8"/>
      <c r="AA25" s="8"/>
      <c r="AB25" s="8"/>
    </row>
    <row r="26" spans="1:28" ht="12.75">
      <c r="A26" s="38">
        <v>0.97</v>
      </c>
      <c r="B26" s="58">
        <f t="shared" si="8"/>
        <v>296.1604</v>
      </c>
      <c r="C26" s="59">
        <f t="shared" si="0"/>
        <v>0.09239134225919261</v>
      </c>
      <c r="D26" s="59">
        <f t="shared" si="1"/>
        <v>0.09181878521423001</v>
      </c>
      <c r="E26" s="60">
        <f t="shared" si="9"/>
        <v>-0.006197085473186066</v>
      </c>
      <c r="F26" s="58">
        <f t="shared" si="2"/>
        <v>492.372</v>
      </c>
      <c r="G26" s="59">
        <f t="shared" si="10"/>
        <v>0.22461898241537043</v>
      </c>
      <c r="H26" s="59">
        <f t="shared" si="3"/>
        <v>0.22630462353976705</v>
      </c>
      <c r="I26" s="60">
        <f t="shared" si="11"/>
        <v>0.00750444644646949</v>
      </c>
      <c r="J26" s="58">
        <f t="shared" si="4"/>
        <v>537.1859999999999</v>
      </c>
      <c r="K26" s="59">
        <f t="shared" si="12"/>
        <v>0.19115870500518214</v>
      </c>
      <c r="L26" s="59">
        <f t="shared" si="5"/>
        <v>0.19087360168020429</v>
      </c>
      <c r="M26" s="60">
        <f t="shared" si="13"/>
        <v>-0.001491448296692165</v>
      </c>
      <c r="N26" s="58">
        <f t="shared" si="14"/>
        <v>545.1885</v>
      </c>
      <c r="O26" s="59">
        <f t="shared" si="15"/>
        <v>0.15949767506157642</v>
      </c>
      <c r="P26" s="59">
        <f t="shared" si="6"/>
        <v>0.15858814137862423</v>
      </c>
      <c r="Q26" s="60">
        <f t="shared" si="16"/>
        <v>-0.005702488657599844</v>
      </c>
      <c r="R26" s="58">
        <f t="shared" si="17"/>
        <v>599.169</v>
      </c>
      <c r="S26" s="59">
        <f t="shared" si="18"/>
        <v>0.36926229039782876</v>
      </c>
      <c r="T26" s="59">
        <f t="shared" si="7"/>
        <v>0.3640495103616115</v>
      </c>
      <c r="U26" s="60">
        <f t="shared" si="19"/>
        <v>-0.014116740787696555</v>
      </c>
      <c r="V26" s="8"/>
      <c r="W26" s="8"/>
      <c r="X26" s="8"/>
      <c r="Y26" s="8"/>
      <c r="Z26" s="8"/>
      <c r="AA26" s="8"/>
      <c r="AB26" s="8"/>
    </row>
    <row r="27" spans="1:28" ht="12.75">
      <c r="A27" s="38">
        <v>0.96</v>
      </c>
      <c r="B27" s="58">
        <f t="shared" si="8"/>
        <v>293.1072</v>
      </c>
      <c r="C27" s="59">
        <f t="shared" si="0"/>
        <v>0.08875630351173402</v>
      </c>
      <c r="D27" s="59">
        <f t="shared" si="1"/>
        <v>0.0881194230696581</v>
      </c>
      <c r="E27" s="60">
        <f t="shared" si="9"/>
        <v>-0.00717560800615953</v>
      </c>
      <c r="F27" s="58">
        <f t="shared" si="2"/>
        <v>487.296</v>
      </c>
      <c r="G27" s="59">
        <f t="shared" si="10"/>
        <v>0.21542511560471672</v>
      </c>
      <c r="H27" s="59">
        <f t="shared" si="3"/>
        <v>0.21710058450041717</v>
      </c>
      <c r="I27" s="60">
        <f t="shared" si="11"/>
        <v>0.007777500274270524</v>
      </c>
      <c r="J27" s="58">
        <f t="shared" si="4"/>
        <v>531.6479999999999</v>
      </c>
      <c r="K27" s="59">
        <f t="shared" si="12"/>
        <v>0.18352526113590273</v>
      </c>
      <c r="L27" s="59">
        <f t="shared" si="5"/>
        <v>0.18314480512572684</v>
      </c>
      <c r="M27" s="60">
        <f t="shared" si="13"/>
        <v>-0.0020730443744970714</v>
      </c>
      <c r="N27" s="58">
        <f t="shared" si="14"/>
        <v>539.568</v>
      </c>
      <c r="O27" s="59">
        <f t="shared" si="15"/>
        <v>0.15300370412475592</v>
      </c>
      <c r="P27" s="59">
        <f t="shared" si="6"/>
        <v>0.15216596323885231</v>
      </c>
      <c r="Q27" s="60">
        <f t="shared" si="16"/>
        <v>-0.005475298070042331</v>
      </c>
      <c r="R27" s="58">
        <f t="shared" si="17"/>
        <v>592.9920000000001</v>
      </c>
      <c r="S27" s="59">
        <f t="shared" si="18"/>
        <v>0.35358326884589486</v>
      </c>
      <c r="T27" s="59">
        <f t="shared" si="7"/>
        <v>0.349102694432831</v>
      </c>
      <c r="U27" s="60">
        <f t="shared" si="19"/>
        <v>-0.012671907320978702</v>
      </c>
      <c r="V27" s="8"/>
      <c r="W27" s="8"/>
      <c r="X27" s="8"/>
      <c r="Y27" s="8"/>
      <c r="Z27" s="8"/>
      <c r="AA27" s="8"/>
      <c r="AB27" s="8"/>
    </row>
    <row r="28" spans="1:28" ht="12.75">
      <c r="A28" s="38">
        <v>0.95</v>
      </c>
      <c r="B28" s="58">
        <f t="shared" si="8"/>
        <v>290.054</v>
      </c>
      <c r="C28" s="59">
        <f t="shared" si="0"/>
        <v>0.08582880048566205</v>
      </c>
      <c r="D28" s="59">
        <f t="shared" si="1"/>
        <v>0.08515543865844495</v>
      </c>
      <c r="E28" s="60">
        <f t="shared" si="9"/>
        <v>-0.007845406476694088</v>
      </c>
      <c r="F28" s="58">
        <f t="shared" si="2"/>
        <v>482.22</v>
      </c>
      <c r="G28" s="59">
        <f t="shared" si="10"/>
        <v>0.20806247350533466</v>
      </c>
      <c r="H28" s="59">
        <f t="shared" si="3"/>
        <v>0.20971533529414765</v>
      </c>
      <c r="I28" s="60">
        <f t="shared" si="11"/>
        <v>0.007944064880929207</v>
      </c>
      <c r="J28" s="58">
        <f t="shared" si="4"/>
        <v>526.1099999999999</v>
      </c>
      <c r="K28" s="59">
        <f t="shared" si="12"/>
        <v>0.17739054284627556</v>
      </c>
      <c r="L28" s="59">
        <f t="shared" si="5"/>
        <v>0.176947537594677</v>
      </c>
      <c r="M28" s="60">
        <f t="shared" si="13"/>
        <v>-0.0024973442467137296</v>
      </c>
      <c r="N28" s="58">
        <f t="shared" si="14"/>
        <v>533.9474999999999</v>
      </c>
      <c r="O28" s="59">
        <f t="shared" si="15"/>
        <v>0.1477909543065617</v>
      </c>
      <c r="P28" s="59">
        <f t="shared" si="6"/>
        <v>0.14701631186414157</v>
      </c>
      <c r="Q28" s="60">
        <f t="shared" si="16"/>
        <v>-0.005241473986380013</v>
      </c>
      <c r="R28" s="58">
        <f t="shared" si="17"/>
        <v>586.815</v>
      </c>
      <c r="S28" s="59">
        <f t="shared" si="18"/>
        <v>0.341013083120611</v>
      </c>
      <c r="T28" s="59">
        <f t="shared" si="7"/>
        <v>0.3370919978644769</v>
      </c>
      <c r="U28" s="60">
        <f t="shared" si="19"/>
        <v>-0.011498342586308568</v>
      </c>
      <c r="V28" s="8"/>
      <c r="W28" s="8"/>
      <c r="X28" s="8"/>
      <c r="Y28" s="8"/>
      <c r="Z28" s="8"/>
      <c r="AA28" s="8"/>
      <c r="AB28" s="8"/>
    </row>
    <row r="29" spans="1:28" ht="12.75">
      <c r="A29" s="38">
        <v>0.94</v>
      </c>
      <c r="B29" s="58">
        <f t="shared" si="8"/>
        <v>287.00079999999997</v>
      </c>
      <c r="C29" s="59">
        <f t="shared" si="0"/>
        <v>0.08336944009202626</v>
      </c>
      <c r="D29" s="59">
        <f t="shared" si="1"/>
        <v>0.08267737335858219</v>
      </c>
      <c r="E29" s="60">
        <f t="shared" si="9"/>
        <v>-0.008301204046472492</v>
      </c>
      <c r="F29" s="58">
        <f t="shared" si="2"/>
        <v>477.144</v>
      </c>
      <c r="G29" s="59">
        <f t="shared" si="10"/>
        <v>0.2019046222075047</v>
      </c>
      <c r="H29" s="59">
        <f t="shared" si="3"/>
        <v>0.20353251593716937</v>
      </c>
      <c r="I29" s="60">
        <f t="shared" si="11"/>
        <v>0.008062686786791874</v>
      </c>
      <c r="J29" s="58">
        <f t="shared" si="4"/>
        <v>520.5719999999999</v>
      </c>
      <c r="K29" s="59">
        <f t="shared" si="12"/>
        <v>0.17224536979680719</v>
      </c>
      <c r="L29" s="59">
        <f t="shared" si="5"/>
        <v>0.17176254254102138</v>
      </c>
      <c r="M29" s="60">
        <f t="shared" si="13"/>
        <v>-0.002803136341809232</v>
      </c>
      <c r="N29" s="58">
        <f t="shared" si="14"/>
        <v>528.3269999999999</v>
      </c>
      <c r="O29" s="59">
        <f t="shared" si="15"/>
        <v>0.14342328752792527</v>
      </c>
      <c r="P29" s="59">
        <f t="shared" si="6"/>
        <v>0.14270774884356707</v>
      </c>
      <c r="Q29" s="60">
        <f t="shared" si="16"/>
        <v>-0.004988999322853184</v>
      </c>
      <c r="R29" s="58">
        <f t="shared" si="17"/>
        <v>580.638</v>
      </c>
      <c r="S29" s="59">
        <f t="shared" si="18"/>
        <v>0.3304921270001893</v>
      </c>
      <c r="T29" s="59">
        <f t="shared" si="7"/>
        <v>0.3270234202876985</v>
      </c>
      <c r="U29" s="60">
        <f t="shared" si="19"/>
        <v>-0.010495580466547227</v>
      </c>
      <c r="V29" s="8"/>
      <c r="W29" s="8"/>
      <c r="X29" s="8"/>
      <c r="Y29" s="8"/>
      <c r="Z29" s="8"/>
      <c r="AA29" s="8"/>
      <c r="AB29" s="8"/>
    </row>
    <row r="30" spans="1:28" ht="12.75">
      <c r="A30" s="38">
        <v>0.93</v>
      </c>
      <c r="B30" s="58">
        <f t="shared" si="8"/>
        <v>283.9476</v>
      </c>
      <c r="C30" s="59">
        <f t="shared" si="0"/>
        <v>0.08124464140161147</v>
      </c>
      <c r="D30" s="59">
        <f t="shared" si="1"/>
        <v>0.0805458079768132</v>
      </c>
      <c r="E30" s="60">
        <f t="shared" si="9"/>
        <v>-0.008601594058908783</v>
      </c>
      <c r="F30" s="58">
        <f t="shared" si="2"/>
        <v>472.06800000000004</v>
      </c>
      <c r="G30" s="59">
        <f t="shared" si="10"/>
        <v>0.19660385339363362</v>
      </c>
      <c r="H30" s="59">
        <f t="shared" si="3"/>
        <v>0.19820757141417739</v>
      </c>
      <c r="I30" s="60">
        <f t="shared" si="11"/>
        <v>0.00815710370301265</v>
      </c>
      <c r="J30" s="58">
        <f t="shared" si="4"/>
        <v>515.034</v>
      </c>
      <c r="K30" s="59">
        <f t="shared" si="12"/>
        <v>0.1678061777813635</v>
      </c>
      <c r="L30" s="59">
        <f t="shared" si="5"/>
        <v>0.16729957873810894</v>
      </c>
      <c r="M30" s="60">
        <f t="shared" si="13"/>
        <v>-0.0030189534733018977</v>
      </c>
      <c r="N30" s="58">
        <f t="shared" si="14"/>
        <v>522.7065</v>
      </c>
      <c r="O30" s="59">
        <f t="shared" si="15"/>
        <v>0.1396580320798081</v>
      </c>
      <c r="P30" s="59">
        <f t="shared" si="6"/>
        <v>0.13899911874705673</v>
      </c>
      <c r="Q30" s="60">
        <f t="shared" si="16"/>
        <v>-0.004718048242114903</v>
      </c>
      <c r="R30" s="58">
        <f t="shared" si="17"/>
        <v>574.4610000000001</v>
      </c>
      <c r="S30" s="59">
        <f t="shared" si="18"/>
        <v>0.3214310800744045</v>
      </c>
      <c r="T30" s="59">
        <f t="shared" si="7"/>
        <v>0.31834117066841877</v>
      </c>
      <c r="U30" s="60">
        <f t="shared" si="19"/>
        <v>-0.00961297645912305</v>
      </c>
      <c r="V30" s="8"/>
      <c r="W30" s="8"/>
      <c r="X30" s="8"/>
      <c r="Y30" s="8"/>
      <c r="Z30" s="8"/>
      <c r="AA30" s="8"/>
      <c r="AB30" s="8"/>
    </row>
    <row r="31" spans="1:28" ht="12.75">
      <c r="A31" s="38">
        <v>0.92</v>
      </c>
      <c r="B31" s="58">
        <f t="shared" si="8"/>
        <v>280.8944</v>
      </c>
      <c r="C31" s="59">
        <f t="shared" si="0"/>
        <v>0.07937177456718707</v>
      </c>
      <c r="D31" s="59">
        <f t="shared" si="1"/>
        <v>0.07867445841386837</v>
      </c>
      <c r="E31" s="60">
        <f t="shared" si="9"/>
        <v>-0.00878544239587873</v>
      </c>
      <c r="F31" s="58">
        <f t="shared" si="2"/>
        <v>466.992</v>
      </c>
      <c r="G31" s="59">
        <f t="shared" si="10"/>
        <v>0.19194601027501873</v>
      </c>
      <c r="H31" s="59">
        <f t="shared" si="3"/>
        <v>0.19352721269517406</v>
      </c>
      <c r="I31" s="60">
        <f t="shared" si="11"/>
        <v>0.008237745696770653</v>
      </c>
      <c r="J31" s="58">
        <f t="shared" si="4"/>
        <v>509.496</v>
      </c>
      <c r="K31" s="59">
        <f t="shared" si="12"/>
        <v>0.16389784280164285</v>
      </c>
      <c r="L31" s="59">
        <f t="shared" si="5"/>
        <v>0.16337899865303943</v>
      </c>
      <c r="M31" s="60">
        <f t="shared" si="13"/>
        <v>-0.003165655750767605</v>
      </c>
      <c r="N31" s="58">
        <f t="shared" si="14"/>
        <v>517.086</v>
      </c>
      <c r="O31" s="59">
        <f t="shared" si="15"/>
        <v>0.1363454293587528</v>
      </c>
      <c r="P31" s="59">
        <f t="shared" si="6"/>
        <v>0.13574115576626225</v>
      </c>
      <c r="Q31" s="60">
        <f t="shared" si="16"/>
        <v>-0.0044319314210421925</v>
      </c>
      <c r="R31" s="58">
        <f t="shared" si="17"/>
        <v>568.2840000000001</v>
      </c>
      <c r="S31" s="59">
        <f t="shared" si="18"/>
        <v>0.31346640569102235</v>
      </c>
      <c r="T31" s="59">
        <f t="shared" si="7"/>
        <v>0.3107011178935924</v>
      </c>
      <c r="U31" s="60">
        <f t="shared" si="19"/>
        <v>-0.008821640045714021</v>
      </c>
      <c r="V31" s="8"/>
      <c r="W31" s="8"/>
      <c r="X31" s="8"/>
      <c r="Y31" s="8"/>
      <c r="Z31" s="8"/>
      <c r="AA31" s="8"/>
      <c r="AB31" s="8"/>
    </row>
    <row r="32" spans="1:28" ht="12.75">
      <c r="A32" s="38">
        <v>0.91</v>
      </c>
      <c r="B32" s="58">
        <f t="shared" si="8"/>
        <v>277.8412</v>
      </c>
      <c r="C32" s="59">
        <f t="shared" si="0"/>
        <v>0.07769595063408624</v>
      </c>
      <c r="D32" s="59">
        <f t="shared" si="1"/>
        <v>0.07700601997829847</v>
      </c>
      <c r="E32" s="60">
        <f t="shared" si="9"/>
        <v>-0.008879879197785307</v>
      </c>
      <c r="F32" s="58">
        <f t="shared" si="2"/>
        <v>461.91600000000005</v>
      </c>
      <c r="G32" s="59">
        <f t="shared" si="10"/>
        <v>0.18778935422398862</v>
      </c>
      <c r="H32" s="59">
        <f t="shared" si="3"/>
        <v>0.1893497527853373</v>
      </c>
      <c r="I32" s="60">
        <f t="shared" si="11"/>
        <v>0.0083093025576279</v>
      </c>
      <c r="J32" s="58">
        <f t="shared" si="4"/>
        <v>503.95799999999997</v>
      </c>
      <c r="K32" s="59">
        <f t="shared" si="12"/>
        <v>0.16040419301049633</v>
      </c>
      <c r="L32" s="59">
        <f t="shared" si="5"/>
        <v>0.15988147636480757</v>
      </c>
      <c r="M32" s="60">
        <f t="shared" si="13"/>
        <v>-0.003258746768886235</v>
      </c>
      <c r="N32" s="58">
        <f t="shared" si="14"/>
        <v>511.46549999999996</v>
      </c>
      <c r="O32" s="59">
        <f t="shared" si="15"/>
        <v>0.1333861977423197</v>
      </c>
      <c r="P32" s="59">
        <f t="shared" si="6"/>
        <v>0.13283471394311294</v>
      </c>
      <c r="Q32" s="60">
        <f t="shared" si="16"/>
        <v>-0.004134489239074978</v>
      </c>
      <c r="R32" s="58">
        <f t="shared" si="17"/>
        <v>562.1070000000001</v>
      </c>
      <c r="S32" s="59">
        <f t="shared" si="18"/>
        <v>0.3063571912544283</v>
      </c>
      <c r="T32" s="59">
        <f t="shared" si="7"/>
        <v>0.30387460304497094</v>
      </c>
      <c r="U32" s="60">
        <f t="shared" si="19"/>
        <v>-0.008103574129570766</v>
      </c>
      <c r="V32" s="8"/>
      <c r="W32" s="8"/>
      <c r="X32" s="8"/>
      <c r="Y32" s="8"/>
      <c r="Z32" s="8"/>
      <c r="AA32" s="8"/>
      <c r="AB32" s="8"/>
    </row>
    <row r="33" spans="1:28" ht="12.75">
      <c r="A33" s="38">
        <v>0.9</v>
      </c>
      <c r="B33" s="58">
        <f t="shared" si="8"/>
        <v>274.788</v>
      </c>
      <c r="C33" s="59">
        <f t="shared" si="0"/>
        <v>0.07617874488130986</v>
      </c>
      <c r="D33" s="59">
        <f t="shared" si="1"/>
        <v>0.0755004042918874</v>
      </c>
      <c r="E33" s="60">
        <f t="shared" si="9"/>
        <v>-0.00890459130666114</v>
      </c>
      <c r="F33" s="58">
        <f t="shared" si="2"/>
        <v>456.84000000000003</v>
      </c>
      <c r="G33" s="59">
        <f t="shared" si="10"/>
        <v>0.18403497763062088</v>
      </c>
      <c r="H33" s="59">
        <f t="shared" si="3"/>
        <v>0.1855760491097423</v>
      </c>
      <c r="I33" s="60">
        <f t="shared" si="11"/>
        <v>0.008373796649757091</v>
      </c>
      <c r="J33" s="58">
        <f t="shared" si="4"/>
        <v>498.41999999999996</v>
      </c>
      <c r="K33" s="59">
        <f t="shared" si="12"/>
        <v>0.15724399945054918</v>
      </c>
      <c r="L33" s="59">
        <f t="shared" si="5"/>
        <v>0.15672352520100044</v>
      </c>
      <c r="M33" s="60">
        <f t="shared" si="13"/>
        <v>-0.0033099784498448665</v>
      </c>
      <c r="N33" s="58">
        <f t="shared" si="14"/>
        <v>505.84499999999997</v>
      </c>
      <c r="O33" s="59">
        <f t="shared" si="15"/>
        <v>0.13071095746739173</v>
      </c>
      <c r="P33" s="59">
        <f t="shared" si="6"/>
        <v>0.13021042538399352</v>
      </c>
      <c r="Q33" s="60">
        <f t="shared" si="16"/>
        <v>-0.0038293046971449966</v>
      </c>
      <c r="R33" s="58">
        <f t="shared" si="17"/>
        <v>555.9300000000001</v>
      </c>
      <c r="S33" s="59">
        <f t="shared" si="18"/>
        <v>0.2999351436887168</v>
      </c>
      <c r="T33" s="59">
        <f t="shared" si="7"/>
        <v>0.29770158894953314</v>
      </c>
      <c r="U33" s="60">
        <f t="shared" si="19"/>
        <v>-0.007446792368892077</v>
      </c>
      <c r="V33" s="8"/>
      <c r="W33" s="8"/>
      <c r="X33" s="8"/>
      <c r="Y33" s="8"/>
      <c r="Z33" s="8"/>
      <c r="AA33" s="8"/>
      <c r="AB33" s="8"/>
    </row>
    <row r="34" spans="1:28" ht="12.75">
      <c r="A34" s="38">
        <v>0.88</v>
      </c>
      <c r="B34" s="58">
        <f t="shared" si="8"/>
        <v>268.6816</v>
      </c>
      <c r="C34" s="59">
        <f t="shared" si="0"/>
        <v>0.07351509805883705</v>
      </c>
      <c r="D34" s="59">
        <f t="shared" si="1"/>
        <v>0.07286814250294386</v>
      </c>
      <c r="E34" s="60">
        <f t="shared" si="9"/>
        <v>-0.008800308684556186</v>
      </c>
      <c r="F34" s="58">
        <f t="shared" si="2"/>
        <v>446.68800000000005</v>
      </c>
      <c r="G34" s="59">
        <f t="shared" si="10"/>
        <v>0.1774634541906686</v>
      </c>
      <c r="H34" s="59">
        <f t="shared" si="3"/>
        <v>0.17896903332035502</v>
      </c>
      <c r="I34" s="60">
        <f t="shared" si="11"/>
        <v>0.008483882704485158</v>
      </c>
      <c r="J34" s="58">
        <f t="shared" si="4"/>
        <v>487.34399999999994</v>
      </c>
      <c r="K34" s="59">
        <f t="shared" si="12"/>
        <v>0.1517020991160597</v>
      </c>
      <c r="L34" s="59">
        <f t="shared" si="5"/>
        <v>0.1511982641725341</v>
      </c>
      <c r="M34" s="60">
        <f t="shared" si="13"/>
        <v>-0.003321212735099602</v>
      </c>
      <c r="N34" s="58">
        <f t="shared" si="14"/>
        <v>494.604</v>
      </c>
      <c r="O34" s="59">
        <f t="shared" si="15"/>
        <v>0.12602304993688704</v>
      </c>
      <c r="P34" s="59">
        <f t="shared" si="6"/>
        <v>0.125618805608636</v>
      </c>
      <c r="Q34" s="60">
        <f t="shared" si="16"/>
        <v>-0.0032077015153456692</v>
      </c>
      <c r="R34" s="58">
        <f t="shared" si="17"/>
        <v>543.576</v>
      </c>
      <c r="S34" s="59">
        <f t="shared" si="18"/>
        <v>0.28869331183729086</v>
      </c>
      <c r="T34" s="59">
        <f t="shared" si="7"/>
        <v>0.2868786864136267</v>
      </c>
      <c r="U34" s="60">
        <f t="shared" si="19"/>
        <v>-0.006285651067271369</v>
      </c>
      <c r="V34" s="8"/>
      <c r="W34" s="8"/>
      <c r="X34" s="8"/>
      <c r="Y34" s="8"/>
      <c r="Z34" s="8"/>
      <c r="AA34" s="8"/>
      <c r="AB34" s="8"/>
    </row>
    <row r="35" spans="1:28" ht="12.75">
      <c r="A35" s="38">
        <v>0.86</v>
      </c>
      <c r="B35" s="58">
        <f t="shared" si="8"/>
        <v>262.5752</v>
      </c>
      <c r="C35" s="59">
        <f t="shared" si="0"/>
        <v>0.07122793010774044</v>
      </c>
      <c r="D35" s="59">
        <f t="shared" si="1"/>
        <v>0.07061859773310177</v>
      </c>
      <c r="E35" s="60">
        <f t="shared" si="9"/>
        <v>-0.008554683165957316</v>
      </c>
      <c r="F35" s="58">
        <f t="shared" si="2"/>
        <v>436.536</v>
      </c>
      <c r="G35" s="59">
        <f t="shared" si="10"/>
        <v>0.1718402071613483</v>
      </c>
      <c r="H35" s="59">
        <f t="shared" si="3"/>
        <v>0.1733125448113572</v>
      </c>
      <c r="I35" s="60">
        <f t="shared" si="11"/>
        <v>0.00856806258750873</v>
      </c>
      <c r="J35" s="58">
        <f t="shared" si="4"/>
        <v>476.268</v>
      </c>
      <c r="K35" s="59">
        <f t="shared" si="12"/>
        <v>0.14694962789370383</v>
      </c>
      <c r="L35" s="59">
        <f t="shared" si="5"/>
        <v>0.14647183641368736</v>
      </c>
      <c r="M35" s="60">
        <f t="shared" si="13"/>
        <v>-0.003251396324474446</v>
      </c>
      <c r="N35" s="58">
        <f t="shared" si="14"/>
        <v>483.36299999999994</v>
      </c>
      <c r="O35" s="59">
        <f t="shared" si="15"/>
        <v>0.12200654011781133</v>
      </c>
      <c r="P35" s="59">
        <f t="shared" si="6"/>
        <v>0.12169095654481356</v>
      </c>
      <c r="Q35" s="60">
        <f t="shared" si="16"/>
        <v>-0.0025866119364833747</v>
      </c>
      <c r="R35" s="58">
        <f t="shared" si="17"/>
        <v>531.222</v>
      </c>
      <c r="S35" s="59">
        <f t="shared" si="18"/>
        <v>0.27907395625411463</v>
      </c>
      <c r="T35" s="59">
        <f t="shared" si="7"/>
        <v>0.27759668002894566</v>
      </c>
      <c r="U35" s="60">
        <f t="shared" si="19"/>
        <v>-0.005293493685321937</v>
      </c>
      <c r="V35" s="8"/>
      <c r="W35" s="8"/>
      <c r="X35" s="8"/>
      <c r="Y35" s="8"/>
      <c r="Z35" s="8"/>
      <c r="AA35" s="8"/>
      <c r="AB35" s="8"/>
    </row>
    <row r="36" spans="1:28" ht="12.75">
      <c r="A36" s="38">
        <v>0.84</v>
      </c>
      <c r="B36" s="58">
        <f t="shared" si="8"/>
        <v>256.4688</v>
      </c>
      <c r="C36" s="59">
        <f t="shared" si="0"/>
        <v>0.06922302658838536</v>
      </c>
      <c r="D36" s="59">
        <f t="shared" si="1"/>
        <v>0.06865406971107935</v>
      </c>
      <c r="E36" s="60">
        <f t="shared" si="9"/>
        <v>-0.008219185224147333</v>
      </c>
      <c r="F36" s="58">
        <f t="shared" si="2"/>
        <v>426.384</v>
      </c>
      <c r="G36" s="59">
        <f t="shared" si="10"/>
        <v>0.16692522279348293</v>
      </c>
      <c r="H36" s="59">
        <f t="shared" si="3"/>
        <v>0.16836471747212378</v>
      </c>
      <c r="I36" s="60">
        <f t="shared" si="11"/>
        <v>0.008623589979698693</v>
      </c>
      <c r="J36" s="58">
        <f t="shared" si="4"/>
        <v>465.19199999999995</v>
      </c>
      <c r="K36" s="59">
        <f t="shared" si="12"/>
        <v>0.14278818693702314</v>
      </c>
      <c r="L36" s="59">
        <f t="shared" si="5"/>
        <v>0.1423406659217852</v>
      </c>
      <c r="M36" s="60">
        <f t="shared" si="13"/>
        <v>-0.0031341599388421946</v>
      </c>
      <c r="N36" s="58">
        <f t="shared" si="14"/>
        <v>472.12199999999996</v>
      </c>
      <c r="O36" s="59">
        <f t="shared" si="15"/>
        <v>0.11849229379581218</v>
      </c>
      <c r="P36" s="59">
        <f t="shared" si="6"/>
        <v>0.11825772787377868</v>
      </c>
      <c r="Q36" s="60">
        <f t="shared" si="16"/>
        <v>-0.0019795879927660526</v>
      </c>
      <c r="R36" s="58">
        <f t="shared" si="17"/>
        <v>518.868</v>
      </c>
      <c r="S36" s="59">
        <f t="shared" si="18"/>
        <v>0.27066738260456225</v>
      </c>
      <c r="T36" s="59">
        <f t="shared" si="7"/>
        <v>0.26946475105775414</v>
      </c>
      <c r="U36" s="60">
        <f t="shared" si="19"/>
        <v>-0.004443208247833543</v>
      </c>
      <c r="V36" s="8"/>
      <c r="W36" s="8"/>
      <c r="X36" s="8"/>
      <c r="Y36" s="8"/>
      <c r="Z36" s="8"/>
      <c r="AA36" s="8"/>
      <c r="AB36" s="8"/>
    </row>
    <row r="37" spans="1:28" ht="12.75">
      <c r="A37" s="38">
        <v>0.82</v>
      </c>
      <c r="B37" s="58">
        <f t="shared" si="8"/>
        <v>250.36239999999998</v>
      </c>
      <c r="C37" s="59">
        <f t="shared" si="0"/>
        <v>0.06743802097627576</v>
      </c>
      <c r="D37" s="59">
        <f t="shared" si="1"/>
        <v>0.06691012305284563</v>
      </c>
      <c r="E37" s="60">
        <f t="shared" si="9"/>
        <v>-0.007827897613066587</v>
      </c>
      <c r="F37" s="58">
        <f t="shared" si="2"/>
        <v>416.23199999999997</v>
      </c>
      <c r="G37" s="59">
        <f t="shared" si="10"/>
        <v>0.16256020693094966</v>
      </c>
      <c r="H37" s="59">
        <f t="shared" si="3"/>
        <v>0.16396596105080752</v>
      </c>
      <c r="I37" s="60">
        <f t="shared" si="11"/>
        <v>0.008647590615180343</v>
      </c>
      <c r="J37" s="58">
        <f t="shared" si="4"/>
        <v>454.11599999999993</v>
      </c>
      <c r="K37" s="59">
        <f t="shared" si="12"/>
        <v>0.13908662451659054</v>
      </c>
      <c r="L37" s="59">
        <f t="shared" si="5"/>
        <v>0.13867045677902012</v>
      </c>
      <c r="M37" s="60">
        <f t="shared" si="13"/>
        <v>-0.002992147800098313</v>
      </c>
      <c r="N37" s="58">
        <f t="shared" si="14"/>
        <v>460.8809999999999</v>
      </c>
      <c r="O37" s="59">
        <f t="shared" si="15"/>
        <v>0.11536858375551039</v>
      </c>
      <c r="P37" s="59">
        <f t="shared" si="6"/>
        <v>0.11520753318408317</v>
      </c>
      <c r="Q37" s="60">
        <f t="shared" si="16"/>
        <v>-0.0013959655755896249</v>
      </c>
      <c r="R37" s="58">
        <f t="shared" si="17"/>
        <v>506.514</v>
      </c>
      <c r="S37" s="59">
        <f t="shared" si="18"/>
        <v>0.263203110703554</v>
      </c>
      <c r="T37" s="59">
        <f t="shared" si="7"/>
        <v>0.2622249052107043</v>
      </c>
      <c r="U37" s="60">
        <f t="shared" si="19"/>
        <v>-0.003716542294028847</v>
      </c>
      <c r="V37" s="8"/>
      <c r="W37" s="8"/>
      <c r="X37" s="8"/>
      <c r="Y37" s="8"/>
      <c r="Z37" s="8"/>
      <c r="AA37" s="8"/>
      <c r="AB37" s="8"/>
    </row>
    <row r="38" spans="1:28" ht="12.75">
      <c r="A38" s="38">
        <v>0.8</v>
      </c>
      <c r="B38" s="58">
        <f t="shared" si="8"/>
        <v>244.256</v>
      </c>
      <c r="C38" s="59">
        <f t="shared" si="0"/>
        <v>0.06582939214785867</v>
      </c>
      <c r="D38" s="59">
        <f t="shared" si="1"/>
        <v>0.06534197177296198</v>
      </c>
      <c r="E38" s="60">
        <f t="shared" si="9"/>
        <v>-0.007404297062350141</v>
      </c>
      <c r="F38" s="58">
        <f t="shared" si="2"/>
        <v>406.08000000000004</v>
      </c>
      <c r="G38" s="59">
        <f t="shared" si="10"/>
        <v>0.1586350509357854</v>
      </c>
      <c r="H38" s="59">
        <f t="shared" si="3"/>
        <v>0.16000530030443158</v>
      </c>
      <c r="I38" s="60">
        <f t="shared" si="11"/>
        <v>0.008637746579731969</v>
      </c>
      <c r="J38" s="58">
        <f t="shared" si="4"/>
        <v>443.03999999999996</v>
      </c>
      <c r="K38" s="59">
        <f t="shared" si="12"/>
        <v>0.13575352873487162</v>
      </c>
      <c r="L38" s="59">
        <f t="shared" si="5"/>
        <v>0.13536784319512743</v>
      </c>
      <c r="M38" s="60">
        <f t="shared" si="13"/>
        <v>-0.002841071928947345</v>
      </c>
      <c r="N38" s="58">
        <f t="shared" si="14"/>
        <v>449.64</v>
      </c>
      <c r="O38" s="59">
        <f t="shared" si="15"/>
        <v>0.11255758564034321</v>
      </c>
      <c r="P38" s="59">
        <f t="shared" si="6"/>
        <v>0.11246279448428444</v>
      </c>
      <c r="Q38" s="60">
        <f t="shared" si="16"/>
        <v>-0.0008421569769776453</v>
      </c>
      <c r="R38" s="58">
        <f t="shared" si="17"/>
        <v>494.1600000000001</v>
      </c>
      <c r="S38" s="59">
        <f t="shared" si="18"/>
        <v>0.25649283818531654</v>
      </c>
      <c r="T38" s="59">
        <f t="shared" si="7"/>
        <v>0.2556976557492961</v>
      </c>
      <c r="U38" s="60">
        <f t="shared" si="19"/>
        <v>-0.0031002130182127214</v>
      </c>
      <c r="V38" s="8"/>
      <c r="W38" s="8"/>
      <c r="X38" s="8"/>
      <c r="Y38" s="8"/>
      <c r="Z38" s="8"/>
      <c r="AA38" s="8"/>
      <c r="AB38" s="8"/>
    </row>
    <row r="39" spans="1:28" ht="12.75">
      <c r="A39" s="38">
        <v>0.78</v>
      </c>
      <c r="B39" s="58">
        <f t="shared" si="8"/>
        <v>238.1496</v>
      </c>
      <c r="C39" s="59">
        <f t="shared" si="0"/>
        <v>0.06436551303509554</v>
      </c>
      <c r="D39" s="59">
        <f t="shared" si="1"/>
        <v>0.0639172051041511</v>
      </c>
      <c r="E39" s="60">
        <f t="shared" si="9"/>
        <v>-0.0069650331335042726</v>
      </c>
      <c r="F39" s="58">
        <f t="shared" si="2"/>
        <v>395.92800000000005</v>
      </c>
      <c r="G39" s="59">
        <f t="shared" si="10"/>
        <v>0.1550699643061118</v>
      </c>
      <c r="H39" s="59">
        <f t="shared" si="3"/>
        <v>0.1564023871542856</v>
      </c>
      <c r="I39" s="60">
        <f t="shared" si="11"/>
        <v>0.008592397980717571</v>
      </c>
      <c r="J39" s="58">
        <f t="shared" si="4"/>
        <v>431.964</v>
      </c>
      <c r="K39" s="59">
        <f t="shared" si="12"/>
        <v>0.13272254020282875</v>
      </c>
      <c r="L39" s="59">
        <f t="shared" si="5"/>
        <v>0.13236524141346168</v>
      </c>
      <c r="M39" s="60">
        <f t="shared" si="13"/>
        <v>-0.0026920731687401986</v>
      </c>
      <c r="N39" s="58">
        <f t="shared" si="14"/>
        <v>438.399</v>
      </c>
      <c r="O39" s="59">
        <f t="shared" si="15"/>
        <v>0.11000283562029883</v>
      </c>
      <c r="P39" s="59">
        <f t="shared" si="6"/>
        <v>0.10996735588134568</v>
      </c>
      <c r="Q39" s="60">
        <f t="shared" si="16"/>
        <v>-0.0003225347669729208</v>
      </c>
      <c r="R39" s="58">
        <f t="shared" si="17"/>
        <v>481.80600000000004</v>
      </c>
      <c r="S39" s="59">
        <f t="shared" si="18"/>
        <v>0.25040001638400605</v>
      </c>
      <c r="T39" s="59">
        <f t="shared" si="7"/>
        <v>0.24975299042165805</v>
      </c>
      <c r="U39" s="60">
        <f t="shared" si="19"/>
        <v>-0.0025839693291223372</v>
      </c>
      <c r="V39" s="8"/>
      <c r="W39" s="8"/>
      <c r="X39" s="8"/>
      <c r="Y39" s="8"/>
      <c r="Z39" s="8"/>
      <c r="AA39" s="8"/>
      <c r="AB39" s="8"/>
    </row>
    <row r="40" spans="1:28" ht="12.75">
      <c r="A40" s="38">
        <v>0.76</v>
      </c>
      <c r="B40" s="58">
        <f t="shared" si="8"/>
        <v>232.04319999999998</v>
      </c>
      <c r="C40" s="59">
        <f t="shared" si="0"/>
        <v>0.06302264837613031</v>
      </c>
      <c r="D40" s="59">
        <f t="shared" si="1"/>
        <v>0.06261160380581515</v>
      </c>
      <c r="E40" s="60">
        <f t="shared" si="9"/>
        <v>-0.0065221722810182275</v>
      </c>
      <c r="F40" s="58">
        <f t="shared" si="2"/>
        <v>385.776</v>
      </c>
      <c r="G40" s="59">
        <f t="shared" si="10"/>
        <v>0.15180521790792004</v>
      </c>
      <c r="H40" s="59">
        <f t="shared" si="3"/>
        <v>0.15309715267724655</v>
      </c>
      <c r="I40" s="60">
        <f t="shared" si="11"/>
        <v>0.008510476695933852</v>
      </c>
      <c r="J40" s="58">
        <f t="shared" si="4"/>
        <v>420.888</v>
      </c>
      <c r="K40" s="59">
        <f t="shared" si="12"/>
        <v>0.12994390511451026</v>
      </c>
      <c r="L40" s="59">
        <f t="shared" si="5"/>
        <v>0.12961213630968457</v>
      </c>
      <c r="M40" s="60">
        <f t="shared" si="13"/>
        <v>-0.0025531694197840544</v>
      </c>
      <c r="N40" s="58">
        <f t="shared" si="14"/>
        <v>427.15799999999996</v>
      </c>
      <c r="O40" s="59">
        <f t="shared" si="15"/>
        <v>0.10766202094709967</v>
      </c>
      <c r="P40" s="59">
        <f t="shared" si="6"/>
        <v>0.10767924372859074</v>
      </c>
      <c r="Q40" s="60">
        <f t="shared" si="16"/>
        <v>0.00015997081737417976</v>
      </c>
      <c r="R40" s="58">
        <f t="shared" si="17"/>
        <v>469.45200000000006</v>
      </c>
      <c r="S40" s="59">
        <f t="shared" si="18"/>
        <v>0.2448223686633944</v>
      </c>
      <c r="T40" s="59">
        <f t="shared" si="7"/>
        <v>0.24429366543445494</v>
      </c>
      <c r="U40" s="60">
        <f t="shared" si="19"/>
        <v>-0.0021595380839827694</v>
      </c>
      <c r="V40" s="8"/>
      <c r="W40" s="8"/>
      <c r="X40" s="8"/>
      <c r="Y40" s="8"/>
      <c r="Z40" s="8"/>
      <c r="AA40" s="8"/>
      <c r="AB40" s="8"/>
    </row>
    <row r="41" spans="1:38" ht="12.75">
      <c r="A41" s="38">
        <v>0.74</v>
      </c>
      <c r="B41" s="58">
        <f t="shared" si="8"/>
        <v>225.9368</v>
      </c>
      <c r="C41" s="59">
        <f t="shared" si="0"/>
        <v>0.06178251290065393</v>
      </c>
      <c r="D41" s="59">
        <f t="shared" si="1"/>
        <v>0.0614065910745818</v>
      </c>
      <c r="E41" s="60">
        <f t="shared" si="9"/>
        <v>-0.0060845991595811205</v>
      </c>
      <c r="F41" s="58">
        <f t="shared" si="2"/>
        <v>375.624</v>
      </c>
      <c r="G41" s="59">
        <f t="shared" si="10"/>
        <v>0.14879490270106938</v>
      </c>
      <c r="H41" s="59">
        <f t="shared" si="3"/>
        <v>0.1500435006813486</v>
      </c>
      <c r="I41" s="60">
        <f t="shared" si="11"/>
        <v>0.008391402915109829</v>
      </c>
      <c r="J41" s="58">
        <f t="shared" si="4"/>
        <v>409.81199999999995</v>
      </c>
      <c r="K41" s="59">
        <f t="shared" si="12"/>
        <v>0.1273793267568505</v>
      </c>
      <c r="L41" s="59">
        <f t="shared" si="5"/>
        <v>0.12706977173171877</v>
      </c>
      <c r="M41" s="60">
        <f t="shared" si="13"/>
        <v>-0.0024301826129340797</v>
      </c>
      <c r="N41" s="58">
        <f t="shared" si="14"/>
        <v>415.917</v>
      </c>
      <c r="O41" s="59">
        <f t="shared" si="15"/>
        <v>0.1055025878486574</v>
      </c>
      <c r="P41" s="59">
        <f t="shared" si="6"/>
        <v>0.10556625488664695</v>
      </c>
      <c r="Q41" s="60">
        <f t="shared" si="16"/>
        <v>0.0006034642304781686</v>
      </c>
      <c r="R41" s="58">
        <f t="shared" si="17"/>
        <v>457.098</v>
      </c>
      <c r="S41" s="59">
        <f t="shared" si="18"/>
        <v>0.23968124401742655</v>
      </c>
      <c r="T41" s="59">
        <f t="shared" si="7"/>
        <v>0.23924502185714067</v>
      </c>
      <c r="U41" s="60">
        <f t="shared" si="19"/>
        <v>-0.0018200095801161867</v>
      </c>
      <c r="V41" s="8"/>
      <c r="W41" s="8"/>
      <c r="X41" s="8"/>
      <c r="Y41" s="8"/>
      <c r="Z41" s="8"/>
      <c r="AA41" s="8"/>
      <c r="AB41" s="8"/>
      <c r="AL41" s="4"/>
    </row>
    <row r="42" spans="1:28" ht="12.75">
      <c r="A42" s="38">
        <v>0.72</v>
      </c>
      <c r="B42" s="58">
        <f t="shared" si="8"/>
        <v>219.8304</v>
      </c>
      <c r="C42" s="59">
        <f t="shared" si="0"/>
        <v>0.06063071038208508</v>
      </c>
      <c r="D42" s="59">
        <f t="shared" si="1"/>
        <v>0.06028760555587146</v>
      </c>
      <c r="E42" s="60">
        <f t="shared" si="9"/>
        <v>-0.005658928025936529</v>
      </c>
      <c r="F42" s="58">
        <f t="shared" si="2"/>
        <v>365.472</v>
      </c>
      <c r="G42" s="59">
        <f t="shared" si="10"/>
        <v>0.14600294944997144</v>
      </c>
      <c r="H42" s="59">
        <f t="shared" si="3"/>
        <v>0.1472052816245393</v>
      </c>
      <c r="I42" s="60">
        <f t="shared" si="11"/>
        <v>0.008234985519794893</v>
      </c>
      <c r="J42" s="58">
        <f t="shared" si="4"/>
        <v>398.73599999999993</v>
      </c>
      <c r="K42" s="59">
        <f t="shared" si="12"/>
        <v>0.12499867722263121</v>
      </c>
      <c r="L42" s="59">
        <f t="shared" si="5"/>
        <v>0.12470776112854895</v>
      </c>
      <c r="M42" s="60">
        <f t="shared" si="13"/>
        <v>-0.0023273533812211192</v>
      </c>
      <c r="N42" s="58">
        <f t="shared" si="14"/>
        <v>404.67599999999993</v>
      </c>
      <c r="O42" s="59">
        <f t="shared" si="15"/>
        <v>0.10349893757964247</v>
      </c>
      <c r="P42" s="59">
        <f t="shared" si="6"/>
        <v>0.10360314052437283</v>
      </c>
      <c r="Q42" s="60">
        <f t="shared" si="16"/>
        <v>0.0010068020712790107</v>
      </c>
      <c r="R42" s="58">
        <f t="shared" si="17"/>
        <v>444.744</v>
      </c>
      <c r="S42" s="59">
        <f t="shared" si="18"/>
        <v>0.2349148226013003</v>
      </c>
      <c r="T42" s="59">
        <f t="shared" si="7"/>
        <v>0.23454848281394067</v>
      </c>
      <c r="U42" s="60">
        <f t="shared" si="19"/>
        <v>-0.0015594579486429361</v>
      </c>
      <c r="V42" s="8"/>
      <c r="W42" s="8"/>
      <c r="X42" s="8"/>
      <c r="Y42" s="8"/>
      <c r="Z42" s="8"/>
      <c r="AA42" s="8"/>
      <c r="AB42" s="8"/>
    </row>
    <row r="43" spans="1:28" ht="12.75">
      <c r="A43" s="38">
        <v>0.7</v>
      </c>
      <c r="B43" s="58">
        <f t="shared" si="8"/>
        <v>213.724</v>
      </c>
      <c r="C43" s="59">
        <f t="shared" si="0"/>
        <v>0.05955569669310321</v>
      </c>
      <c r="D43" s="59">
        <f t="shared" si="1"/>
        <v>0.059243022389222216</v>
      </c>
      <c r="E43" s="60">
        <f t="shared" si="9"/>
        <v>-0.005250115794837215</v>
      </c>
      <c r="F43" s="58">
        <f t="shared" si="2"/>
        <v>355.32</v>
      </c>
      <c r="G43" s="59">
        <f t="shared" si="10"/>
        <v>0.1434004903350412</v>
      </c>
      <c r="H43" s="59">
        <f t="shared" si="3"/>
        <v>0.14455362206763794</v>
      </c>
      <c r="I43" s="60">
        <f t="shared" si="11"/>
        <v>0.008041337445238545</v>
      </c>
      <c r="J43" s="58">
        <f t="shared" si="4"/>
        <v>387.65999999999997</v>
      </c>
      <c r="K43" s="59">
        <f t="shared" si="12"/>
        <v>0.12277781475638218</v>
      </c>
      <c r="L43" s="59">
        <f t="shared" si="5"/>
        <v>0.12250183958088973</v>
      </c>
      <c r="M43" s="60">
        <f t="shared" si="13"/>
        <v>-0.002247760933357922</v>
      </c>
      <c r="N43" s="58">
        <f t="shared" si="14"/>
        <v>393.43499999999995</v>
      </c>
      <c r="O43" s="59">
        <f t="shared" si="15"/>
        <v>0.10163056601565341</v>
      </c>
      <c r="P43" s="59">
        <f t="shared" si="6"/>
        <v>0.10176973829592806</v>
      </c>
      <c r="Q43" s="60">
        <f t="shared" si="16"/>
        <v>0.00136939393069215</v>
      </c>
      <c r="R43" s="58">
        <f t="shared" si="17"/>
        <v>432.39</v>
      </c>
      <c r="S43" s="59">
        <f t="shared" si="18"/>
        <v>0.2304736090791676</v>
      </c>
      <c r="T43" s="59">
        <f t="shared" si="7"/>
        <v>0.23015723910741168</v>
      </c>
      <c r="U43" s="60">
        <f t="shared" si="19"/>
        <v>-0.001372695004082934</v>
      </c>
      <c r="V43" s="8"/>
      <c r="W43" s="8"/>
      <c r="X43" s="8"/>
      <c r="Y43" s="8"/>
      <c r="Z43" s="8"/>
      <c r="AA43" s="8"/>
      <c r="AB43" s="8"/>
    </row>
    <row r="44" spans="1:28" ht="12.75">
      <c r="A44" s="38">
        <v>0.66</v>
      </c>
      <c r="B44" s="58">
        <f t="shared" si="8"/>
        <v>201.5112</v>
      </c>
      <c r="C44" s="59">
        <f t="shared" si="0"/>
        <v>0.05760006107474874</v>
      </c>
      <c r="D44" s="59">
        <f t="shared" si="1"/>
        <v>0.05734103183389488</v>
      </c>
      <c r="E44" s="60">
        <f t="shared" si="9"/>
        <v>-0.004497030663174439</v>
      </c>
      <c r="F44" s="58">
        <f t="shared" si="2"/>
        <v>335.016</v>
      </c>
      <c r="G44" s="59">
        <f t="shared" si="10"/>
        <v>0.1386742863085471</v>
      </c>
      <c r="H44" s="59">
        <f t="shared" si="3"/>
        <v>0.13972043463481876</v>
      </c>
      <c r="I44" s="60">
        <f t="shared" si="11"/>
        <v>0.0075439243577139405</v>
      </c>
      <c r="J44" s="58">
        <f t="shared" si="4"/>
        <v>365.508</v>
      </c>
      <c r="K44" s="59">
        <f t="shared" si="12"/>
        <v>0.11874027870323721</v>
      </c>
      <c r="L44" s="59">
        <f t="shared" si="5"/>
        <v>0.11848303057261159</v>
      </c>
      <c r="M44" s="60">
        <f t="shared" si="13"/>
        <v>-0.0021664774029085186</v>
      </c>
      <c r="N44" s="58">
        <f t="shared" si="14"/>
        <v>370.953</v>
      </c>
      <c r="O44" s="59">
        <f t="shared" si="15"/>
        <v>0.09823584290542312</v>
      </c>
      <c r="P44" s="59">
        <f t="shared" si="6"/>
        <v>0.09842955672178196</v>
      </c>
      <c r="Q44" s="60">
        <f t="shared" si="16"/>
        <v>0.001971926036664015</v>
      </c>
      <c r="R44" s="58">
        <f t="shared" si="17"/>
        <v>407.6820000000001</v>
      </c>
      <c r="S44" s="59">
        <f t="shared" si="18"/>
        <v>0.2224128355796104</v>
      </c>
      <c r="T44" s="59">
        <f t="shared" si="7"/>
        <v>0.22214537915580282</v>
      </c>
      <c r="U44" s="60">
        <f t="shared" si="19"/>
        <v>-0.001202522431363177</v>
      </c>
      <c r="V44" s="8"/>
      <c r="W44" s="8"/>
      <c r="X44" s="8"/>
      <c r="Y44" s="8"/>
      <c r="Z44" s="8"/>
      <c r="AA44" s="8"/>
      <c r="AB44" s="8"/>
    </row>
    <row r="45" spans="1:28" ht="12.75">
      <c r="A45" s="38">
        <v>0.62</v>
      </c>
      <c r="B45" s="58">
        <f t="shared" si="8"/>
        <v>189.2984</v>
      </c>
      <c r="C45" s="59">
        <f t="shared" si="0"/>
        <v>0.05585796888748642</v>
      </c>
      <c r="D45" s="59">
        <f t="shared" si="1"/>
        <v>0.05564318423862501</v>
      </c>
      <c r="E45" s="60">
        <f t="shared" si="9"/>
        <v>-0.0038451926043721356</v>
      </c>
      <c r="F45" s="58">
        <f t="shared" si="2"/>
        <v>314.712</v>
      </c>
      <c r="G45" s="59">
        <f t="shared" si="10"/>
        <v>0.13447273139888494</v>
      </c>
      <c r="H45" s="59">
        <f t="shared" si="3"/>
        <v>0.13540111486069292</v>
      </c>
      <c r="I45" s="60">
        <f t="shared" si="11"/>
        <v>0.0069038789660197525</v>
      </c>
      <c r="J45" s="58">
        <f t="shared" si="4"/>
        <v>343.356</v>
      </c>
      <c r="K45" s="59">
        <f t="shared" si="12"/>
        <v>0.11514636343025174</v>
      </c>
      <c r="L45" s="59">
        <f t="shared" si="5"/>
        <v>0.11489338352780308</v>
      </c>
      <c r="M45" s="60">
        <f t="shared" si="13"/>
        <v>-0.002197029023864022</v>
      </c>
      <c r="N45" s="58">
        <f t="shared" si="14"/>
        <v>348.47099999999995</v>
      </c>
      <c r="O45" s="59">
        <f t="shared" si="15"/>
        <v>0.09521628642769876</v>
      </c>
      <c r="P45" s="59">
        <f t="shared" si="6"/>
        <v>0.09544603002512886</v>
      </c>
      <c r="Q45" s="60">
        <f t="shared" si="16"/>
        <v>0.0024128602999503534</v>
      </c>
      <c r="R45" s="58">
        <f t="shared" si="17"/>
        <v>382.97400000000005</v>
      </c>
      <c r="S45" s="59">
        <f t="shared" si="18"/>
        <v>0.21525261870776144</v>
      </c>
      <c r="T45" s="59">
        <f t="shared" si="7"/>
        <v>0.21497762702945122</v>
      </c>
      <c r="U45" s="60">
        <f t="shared" si="19"/>
        <v>-0.0012775300015446468</v>
      </c>
      <c r="V45" s="8"/>
      <c r="W45" s="8"/>
      <c r="X45" s="8"/>
      <c r="Y45" s="8"/>
      <c r="Z45" s="8"/>
      <c r="AA45" s="8"/>
      <c r="AB45" s="8"/>
    </row>
    <row r="46" spans="1:28" ht="12.75">
      <c r="A46" s="38">
        <v>0.58</v>
      </c>
      <c r="B46" s="58">
        <f t="shared" si="8"/>
        <v>177.08559999999997</v>
      </c>
      <c r="C46" s="59">
        <f t="shared" si="0"/>
        <v>0.05428848292726188</v>
      </c>
      <c r="D46" s="59">
        <f t="shared" si="1"/>
        <v>0.054109045945829284</v>
      </c>
      <c r="E46" s="60">
        <f t="shared" si="9"/>
        <v>-0.003305249507027313</v>
      </c>
      <c r="F46" s="58">
        <f t="shared" si="2"/>
        <v>294.408</v>
      </c>
      <c r="G46" s="59">
        <f t="shared" si="10"/>
        <v>0.13069416268958617</v>
      </c>
      <c r="H46" s="59">
        <f t="shared" si="3"/>
        <v>0.13149501148556011</v>
      </c>
      <c r="I46" s="60">
        <f t="shared" si="11"/>
        <v>0.0061276554322939065</v>
      </c>
      <c r="J46" s="58">
        <f t="shared" si="4"/>
        <v>321.20399999999995</v>
      </c>
      <c r="K46" s="59">
        <f t="shared" si="12"/>
        <v>0.1119106804256237</v>
      </c>
      <c r="L46" s="59">
        <f t="shared" si="5"/>
        <v>0.11164840023132837</v>
      </c>
      <c r="M46" s="60">
        <f t="shared" si="13"/>
        <v>-0.0023436565062227993</v>
      </c>
      <c r="N46" s="58">
        <f t="shared" si="14"/>
        <v>325.989</v>
      </c>
      <c r="O46" s="59">
        <f t="shared" si="15"/>
        <v>0.09249948456050341</v>
      </c>
      <c r="P46" s="59">
        <f t="shared" si="6"/>
        <v>0.092748944723675</v>
      </c>
      <c r="Q46" s="60">
        <f t="shared" si="16"/>
        <v>0.0026968816567665287</v>
      </c>
      <c r="R46" s="58">
        <f t="shared" si="17"/>
        <v>358.266</v>
      </c>
      <c r="S46" s="59">
        <f t="shared" si="18"/>
        <v>0.2088184599130998</v>
      </c>
      <c r="T46" s="59">
        <f t="shared" si="7"/>
        <v>0.2084904470408693</v>
      </c>
      <c r="U46" s="60">
        <f t="shared" si="19"/>
        <v>-0.0015708040005993813</v>
      </c>
      <c r="V46" s="8"/>
      <c r="W46" s="8"/>
      <c r="X46" s="8"/>
      <c r="Y46" s="8"/>
      <c r="Z46" s="8"/>
      <c r="AA46" s="8"/>
      <c r="AB46" s="8"/>
    </row>
    <row r="47" spans="1:28" ht="12.75">
      <c r="A47" s="38">
        <v>0.54</v>
      </c>
      <c r="B47" s="58">
        <f t="shared" si="8"/>
        <v>164.8728</v>
      </c>
      <c r="C47" s="59">
        <f t="shared" si="0"/>
        <v>0.052861452952364524</v>
      </c>
      <c r="D47" s="59">
        <f t="shared" si="1"/>
        <v>0.052709096572080956</v>
      </c>
      <c r="E47" s="60">
        <f t="shared" si="9"/>
        <v>-0.002882182985414003</v>
      </c>
      <c r="F47" s="58">
        <f t="shared" si="2"/>
        <v>274.10400000000004</v>
      </c>
      <c r="G47" s="59">
        <f t="shared" si="10"/>
        <v>0.12726390121335754</v>
      </c>
      <c r="H47" s="59">
        <f t="shared" si="3"/>
        <v>0.12792855916313856</v>
      </c>
      <c r="I47" s="60">
        <f t="shared" si="11"/>
        <v>0.005222674642565921</v>
      </c>
      <c r="J47" s="58">
        <f t="shared" si="4"/>
        <v>299.052</v>
      </c>
      <c r="K47" s="59">
        <f t="shared" si="12"/>
        <v>0.10897040272057147</v>
      </c>
      <c r="L47" s="59">
        <f t="shared" si="5"/>
        <v>0.10868635308848408</v>
      </c>
      <c r="M47" s="60">
        <f t="shared" si="13"/>
        <v>-0.0026066677280781295</v>
      </c>
      <c r="N47" s="58">
        <f t="shared" si="14"/>
        <v>303.507</v>
      </c>
      <c r="O47" s="59">
        <f t="shared" si="15"/>
        <v>0.09003218995650271</v>
      </c>
      <c r="P47" s="59">
        <f t="shared" si="6"/>
        <v>0.09028700787293496</v>
      </c>
      <c r="Q47" s="60">
        <f t="shared" si="16"/>
        <v>0.0028302978807398134</v>
      </c>
      <c r="R47" s="58">
        <f t="shared" si="17"/>
        <v>333.55800000000005</v>
      </c>
      <c r="S47" s="59">
        <f t="shared" si="18"/>
        <v>0.20298213542427415</v>
      </c>
      <c r="T47" s="59">
        <f t="shared" si="7"/>
        <v>0.20256418227393372</v>
      </c>
      <c r="U47" s="60">
        <f t="shared" si="19"/>
        <v>-0.0020590637174391023</v>
      </c>
      <c r="V47" s="8"/>
      <c r="W47" s="8"/>
      <c r="X47" s="8"/>
      <c r="Y47" s="8"/>
      <c r="Z47" s="8"/>
      <c r="AA47" s="8"/>
      <c r="AB47" s="8"/>
    </row>
    <row r="48" spans="1:28" ht="12.75">
      <c r="A48" s="38">
        <v>0.5</v>
      </c>
      <c r="B48" s="58">
        <f t="shared" si="8"/>
        <v>152.66</v>
      </c>
      <c r="C48" s="59">
        <f t="shared" si="0"/>
        <v>0.051554015709102695</v>
      </c>
      <c r="D48" s="59">
        <f t="shared" si="1"/>
        <v>0.05142114167510651</v>
      </c>
      <c r="E48" s="60">
        <f t="shared" si="9"/>
        <v>-0.0025773750534960724</v>
      </c>
      <c r="F48" s="58">
        <f t="shared" si="2"/>
        <v>253.8</v>
      </c>
      <c r="G48" s="59">
        <f t="shared" si="10"/>
        <v>0.12412544981231638</v>
      </c>
      <c r="H48" s="59">
        <f t="shared" si="3"/>
        <v>0.12464638534039735</v>
      </c>
      <c r="I48" s="60">
        <f t="shared" si="11"/>
        <v>0.0041968470516614235</v>
      </c>
      <c r="J48" s="58">
        <f t="shared" si="4"/>
        <v>276.9</v>
      </c>
      <c r="K48" s="59">
        <f t="shared" si="12"/>
        <v>0.10627792982581284</v>
      </c>
      <c r="L48" s="59">
        <f t="shared" si="5"/>
        <v>0.10596080476092946</v>
      </c>
      <c r="M48" s="60">
        <f t="shared" si="13"/>
        <v>-0.00298392211255092</v>
      </c>
      <c r="N48" s="58">
        <f t="shared" si="14"/>
        <v>281.025</v>
      </c>
      <c r="O48" s="59">
        <f t="shared" si="15"/>
        <v>0.08777408212986941</v>
      </c>
      <c r="P48" s="59">
        <f t="shared" si="6"/>
        <v>0.08802163157148375</v>
      </c>
      <c r="Q48" s="60">
        <f t="shared" si="16"/>
        <v>0.00282030225332429</v>
      </c>
      <c r="R48" s="58">
        <f t="shared" si="17"/>
        <v>308.85</v>
      </c>
      <c r="S48" s="59">
        <f t="shared" si="18"/>
        <v>0.1976466161764278</v>
      </c>
      <c r="T48" s="59">
        <f t="shared" si="7"/>
        <v>0.19710866463587884</v>
      </c>
      <c r="U48" s="60">
        <f t="shared" si="19"/>
        <v>-0.002721784723441707</v>
      </c>
      <c r="V48" s="8"/>
      <c r="W48" s="8"/>
      <c r="X48" s="8"/>
      <c r="Y48" s="8"/>
      <c r="Z48" s="8"/>
      <c r="AA48" s="8"/>
      <c r="AB48" s="8"/>
    </row>
    <row r="49" spans="1:28" ht="12.75">
      <c r="A49" s="38">
        <v>0.46</v>
      </c>
      <c r="B49" s="58">
        <f t="shared" si="8"/>
        <v>140.4472</v>
      </c>
      <c r="C49" s="59">
        <f t="shared" si="0"/>
        <v>0.05034841256182267</v>
      </c>
      <c r="D49" s="59">
        <f t="shared" si="1"/>
        <v>0.050228086335944284</v>
      </c>
      <c r="E49" s="60">
        <f t="shared" si="9"/>
        <v>-0.0023898712939684884</v>
      </c>
      <c r="F49" s="58">
        <f t="shared" si="2"/>
        <v>233.496</v>
      </c>
      <c r="G49" s="59">
        <f t="shared" si="10"/>
        <v>0.12123501839090903</v>
      </c>
      <c r="H49" s="59">
        <f t="shared" si="3"/>
        <v>0.12160578852362101</v>
      </c>
      <c r="I49" s="60">
        <f t="shared" si="11"/>
        <v>0.003058275881284391</v>
      </c>
      <c r="J49" s="58"/>
      <c r="K49" s="59"/>
      <c r="L49" s="59"/>
      <c r="M49" s="60"/>
      <c r="N49" s="58"/>
      <c r="O49" s="59"/>
      <c r="P49" s="59"/>
      <c r="Q49" s="60"/>
      <c r="R49" s="58">
        <f t="shared" si="17"/>
        <v>284.14200000000005</v>
      </c>
      <c r="S49" s="59">
        <f t="shared" si="18"/>
        <v>0.19273668316001968</v>
      </c>
      <c r="T49" s="59">
        <f t="shared" si="7"/>
        <v>0.19205427630889252</v>
      </c>
      <c r="U49" s="60">
        <f t="shared" si="19"/>
        <v>-0.0035406173850184857</v>
      </c>
      <c r="V49" s="8"/>
      <c r="W49" s="8"/>
      <c r="X49" s="8"/>
      <c r="Y49" s="8"/>
      <c r="Z49" s="8"/>
      <c r="AA49" s="8"/>
      <c r="AB49" s="8"/>
    </row>
    <row r="50" spans="1:28" ht="12.75">
      <c r="A50" s="38">
        <v>0.420000000000001</v>
      </c>
      <c r="B50" s="58">
        <f t="shared" si="8"/>
        <v>128.2344000000003</v>
      </c>
      <c r="C50" s="59">
        <f t="shared" si="0"/>
        <v>0.04923056973845159</v>
      </c>
      <c r="D50" s="59">
        <f t="shared" si="1"/>
        <v>0.04911649361205316</v>
      </c>
      <c r="E50" s="60">
        <f t="shared" si="9"/>
        <v>-0.0023171807071192957</v>
      </c>
      <c r="F50" s="58">
        <f t="shared" si="2"/>
        <v>213.19200000000052</v>
      </c>
      <c r="G50" s="59">
        <f t="shared" si="10"/>
        <v>0.11855797034844676</v>
      </c>
      <c r="H50" s="59">
        <f t="shared" si="3"/>
        <v>0.11877316159369933</v>
      </c>
      <c r="I50" s="60">
        <f t="shared" si="11"/>
        <v>0.001815071940082272</v>
      </c>
      <c r="J50" s="58"/>
      <c r="K50" s="59"/>
      <c r="L50" s="59"/>
      <c r="M50" s="60"/>
      <c r="N50" s="58"/>
      <c r="O50" s="59"/>
      <c r="P50" s="59"/>
      <c r="Q50" s="60"/>
      <c r="R50" s="58">
        <f t="shared" si="17"/>
        <v>259.43400000000065</v>
      </c>
      <c r="S50" s="59">
        <f t="shared" si="18"/>
        <v>0.18819283316514526</v>
      </c>
      <c r="T50" s="59">
        <f t="shared" si="7"/>
        <v>0.1873461573944257</v>
      </c>
      <c r="U50" s="60">
        <f t="shared" si="19"/>
        <v>-0.004498979883981966</v>
      </c>
      <c r="V50" s="8"/>
      <c r="W50" s="8"/>
      <c r="X50" s="8"/>
      <c r="Y50" s="8"/>
      <c r="Z50" s="8"/>
      <c r="AA50" s="8"/>
      <c r="AB50" s="8"/>
    </row>
    <row r="51" spans="1:28" ht="12.75">
      <c r="A51" s="38">
        <v>0.380000000000001</v>
      </c>
      <c r="B51" s="58">
        <f t="shared" si="8"/>
        <v>116.0216000000003</v>
      </c>
      <c r="C51" s="59">
        <f t="shared" si="0"/>
        <v>0.04818914154108778</v>
      </c>
      <c r="D51" s="59">
        <f t="shared" si="1"/>
        <v>0.048075617715251776</v>
      </c>
      <c r="E51" s="60">
        <f t="shared" si="9"/>
        <v>-0.002355796808274881</v>
      </c>
      <c r="F51" s="58">
        <f t="shared" si="2"/>
        <v>192.88800000000052</v>
      </c>
      <c r="G51" s="59">
        <f t="shared" si="10"/>
        <v>0.1160664327394198</v>
      </c>
      <c r="H51" s="59">
        <f t="shared" si="3"/>
        <v>0.1161215919867692</v>
      </c>
      <c r="I51" s="60">
        <f t="shared" si="11"/>
        <v>0.00047523858576098123</v>
      </c>
      <c r="J51" s="58"/>
      <c r="K51" s="59"/>
      <c r="L51" s="59"/>
      <c r="M51" s="60"/>
      <c r="N51" s="58"/>
      <c r="O51" s="59"/>
      <c r="P51" s="59"/>
      <c r="Q51" s="60"/>
      <c r="R51" s="58"/>
      <c r="S51" s="59"/>
      <c r="T51" s="59"/>
      <c r="U51" s="60"/>
      <c r="V51" s="8"/>
      <c r="W51" s="8"/>
      <c r="X51" s="8"/>
      <c r="Y51" s="8"/>
      <c r="Z51" s="8"/>
      <c r="AA51" s="8"/>
      <c r="AB51" s="8"/>
    </row>
    <row r="52" spans="1:28" ht="12.75">
      <c r="A52" s="38">
        <v>0.340000000000001</v>
      </c>
      <c r="B52" s="58">
        <f t="shared" si="8"/>
        <v>103.8088000000003</v>
      </c>
      <c r="C52" s="59">
        <f t="shared" si="0"/>
        <v>0.04721484603950027</v>
      </c>
      <c r="D52" s="59">
        <f t="shared" si="1"/>
        <v>0.04709673597689469</v>
      </c>
      <c r="E52" s="60">
        <f t="shared" si="9"/>
        <v>-0.002501545012066044</v>
      </c>
      <c r="F52" s="58"/>
      <c r="G52" s="59"/>
      <c r="H52" s="59"/>
      <c r="I52" s="60"/>
      <c r="J52" s="58"/>
      <c r="K52" s="59"/>
      <c r="L52" s="59"/>
      <c r="M52" s="60"/>
      <c r="N52" s="58"/>
      <c r="O52" s="59"/>
      <c r="P52" s="59"/>
      <c r="Q52" s="60"/>
      <c r="R52" s="58"/>
      <c r="S52" s="59"/>
      <c r="T52" s="59"/>
      <c r="U52" s="60"/>
      <c r="V52" s="8"/>
      <c r="W52" s="8"/>
      <c r="X52" s="8"/>
      <c r="Y52" s="8"/>
      <c r="Z52" s="8"/>
      <c r="AA52" s="8"/>
      <c r="AB52" s="8"/>
    </row>
    <row r="53" spans="1:28" ht="12.75">
      <c r="A53" s="38">
        <v>0.3</v>
      </c>
      <c r="B53" s="58">
        <f t="shared" si="8"/>
        <v>91.59599999999999</v>
      </c>
      <c r="C53" s="59">
        <f t="shared" si="0"/>
        <v>0.04629999190103004</v>
      </c>
      <c r="D53" s="59">
        <f t="shared" si="1"/>
        <v>0.04617267532587263</v>
      </c>
      <c r="E53" s="60">
        <f t="shared" si="9"/>
        <v>-0.002749818518965609</v>
      </c>
      <c r="F53" s="58"/>
      <c r="G53" s="59"/>
      <c r="H53" s="59"/>
      <c r="I53" s="60"/>
      <c r="J53" s="58"/>
      <c r="K53" s="59"/>
      <c r="L53" s="59"/>
      <c r="M53" s="60"/>
      <c r="N53" s="58"/>
      <c r="O53" s="59"/>
      <c r="P53" s="59"/>
      <c r="Q53" s="60"/>
      <c r="R53" s="58"/>
      <c r="S53" s="59"/>
      <c r="T53" s="59"/>
      <c r="U53" s="60"/>
      <c r="V53" s="8"/>
      <c r="W53" s="8"/>
      <c r="X53" s="8"/>
      <c r="Y53" s="8"/>
      <c r="Z53" s="8"/>
      <c r="AA53" s="8"/>
      <c r="AB53" s="8"/>
    </row>
    <row r="54" spans="1:28" ht="13.5" thickBot="1">
      <c r="A54" s="39">
        <v>0.26</v>
      </c>
      <c r="B54" s="61"/>
      <c r="C54" s="62"/>
      <c r="D54" s="62"/>
      <c r="E54" s="63"/>
      <c r="F54" s="61"/>
      <c r="G54" s="62"/>
      <c r="H54" s="62"/>
      <c r="I54" s="63"/>
      <c r="J54" s="61"/>
      <c r="K54" s="62"/>
      <c r="L54" s="62"/>
      <c r="M54" s="63"/>
      <c r="N54" s="61"/>
      <c r="O54" s="62"/>
      <c r="P54" s="62"/>
      <c r="Q54" s="63"/>
      <c r="R54" s="61"/>
      <c r="S54" s="62"/>
      <c r="T54" s="62"/>
      <c r="U54" s="63"/>
      <c r="V54" s="8"/>
      <c r="W54" s="8"/>
      <c r="X54" s="8"/>
      <c r="Y54" s="8"/>
      <c r="Z54" s="8"/>
      <c r="AA54" s="8"/>
      <c r="AB54" s="8"/>
    </row>
    <row r="55" spans="1:28" ht="12.75">
      <c r="A55" s="14"/>
      <c r="B55" s="14"/>
      <c r="D55" s="8"/>
      <c r="V55" s="8"/>
      <c r="W55" s="8"/>
      <c r="X55" s="8"/>
      <c r="Y55" s="8"/>
      <c r="Z55" s="8"/>
      <c r="AA55" s="8"/>
      <c r="AB55" s="8"/>
    </row>
    <row r="56" spans="1:28" ht="11.25" customHeight="1">
      <c r="A56" s="14"/>
      <c r="B56" s="14"/>
      <c r="D56" s="8"/>
      <c r="E56" s="8"/>
      <c r="F56" s="14"/>
      <c r="H56" s="8"/>
      <c r="I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2.75">
      <c r="A57" s="14"/>
      <c r="B57" s="14"/>
      <c r="D57" s="8"/>
      <c r="E57" s="8"/>
      <c r="F57" s="14"/>
      <c r="H57" s="8"/>
      <c r="I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2.75">
      <c r="A58" s="14"/>
      <c r="B58" s="14"/>
      <c r="D58" s="8"/>
      <c r="E58" s="8"/>
      <c r="F58" s="14"/>
      <c r="H58" s="8"/>
      <c r="I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2.75">
      <c r="A59" s="14"/>
      <c r="B59" s="14"/>
      <c r="D59" s="8"/>
      <c r="E59" s="8"/>
      <c r="F59" s="14"/>
      <c r="H59" s="8"/>
      <c r="I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2.75">
      <c r="A60" s="14"/>
      <c r="B60" s="14"/>
      <c r="D60" s="8"/>
      <c r="E60" s="8"/>
      <c r="F60" s="14"/>
      <c r="H60" s="8"/>
      <c r="I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2.75">
      <c r="A61" s="14"/>
      <c r="B61" s="14"/>
      <c r="D61" s="8"/>
      <c r="E61" s="8"/>
      <c r="F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2.75">
      <c r="A62" s="14"/>
      <c r="B62" s="14"/>
      <c r="D62" s="8"/>
      <c r="E62" s="8"/>
      <c r="F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2.75">
      <c r="A63" s="14"/>
      <c r="B63" s="14"/>
      <c r="D63" s="8"/>
      <c r="E63" s="8"/>
      <c r="F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2.75">
      <c r="A64" s="14"/>
      <c r="B64" s="14"/>
      <c r="D64" s="8"/>
      <c r="E64" s="8"/>
      <c r="F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2.75">
      <c r="A65" s="14"/>
      <c r="B65" s="14"/>
      <c r="D65" s="8"/>
      <c r="E65" s="8"/>
      <c r="F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2.75">
      <c r="A66" s="14"/>
      <c r="B66" s="14"/>
      <c r="D66" s="8"/>
      <c r="E66" s="8"/>
      <c r="F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2.75">
      <c r="A67" s="14"/>
      <c r="B67" s="14"/>
      <c r="D67" s="8"/>
      <c r="E67" s="8"/>
      <c r="F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2.75">
      <c r="A68" s="14"/>
      <c r="B68" s="14"/>
      <c r="D68" s="8"/>
      <c r="E68" s="8"/>
      <c r="F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2.75">
      <c r="A69" s="14"/>
      <c r="B69" s="14"/>
      <c r="D69" s="8"/>
      <c r="E69" s="8"/>
      <c r="F69" s="8"/>
      <c r="T69" s="8"/>
      <c r="U69" s="8"/>
      <c r="V69" s="8"/>
      <c r="W69" s="8"/>
      <c r="X69" s="8"/>
      <c r="Y69" s="8"/>
      <c r="Z69" s="8"/>
      <c r="AA69" s="8"/>
      <c r="AB69" s="8"/>
    </row>
    <row r="70" spans="19:28" ht="12.75">
      <c r="S70" s="8"/>
      <c r="T70" s="8"/>
      <c r="U70" s="8"/>
      <c r="V70" s="8"/>
      <c r="W70" s="8"/>
      <c r="X70" s="8"/>
      <c r="Y70" s="8"/>
      <c r="Z70" s="8"/>
      <c r="AA70" s="8"/>
      <c r="AB70" s="8"/>
    </row>
    <row r="80" spans="1:2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5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6"/>
      <c r="T81" s="16"/>
      <c r="U81" s="16"/>
      <c r="V81" s="16"/>
      <c r="W81" s="16"/>
      <c r="X81" s="16"/>
      <c r="Y81" s="16"/>
    </row>
    <row r="82" spans="1:28" ht="12.75">
      <c r="A82" s="8"/>
      <c r="B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2.75">
      <c r="A83" s="8"/>
      <c r="B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2.75">
      <c r="A84" s="8"/>
      <c r="B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2.75">
      <c r="A85" s="8"/>
      <c r="B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2.75">
      <c r="A86" s="8"/>
      <c r="B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2.75">
      <c r="A87" s="8"/>
      <c r="B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2.75">
      <c r="A88" s="8"/>
      <c r="B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2.75">
      <c r="A89" s="8"/>
      <c r="B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2.75">
      <c r="A90" s="8"/>
      <c r="B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2.75">
      <c r="A91" s="8"/>
      <c r="B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2.75">
      <c r="A92" s="8"/>
      <c r="B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12.75">
      <c r="A93" s="8"/>
      <c r="B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12.75">
      <c r="A94" s="8"/>
      <c r="B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2.75">
      <c r="A95" s="8"/>
      <c r="B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12.75">
      <c r="A96" s="8"/>
      <c r="B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12.75">
      <c r="A97" s="8"/>
      <c r="B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12.75">
      <c r="A98" s="8"/>
      <c r="B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12.75">
      <c r="A99" s="8"/>
      <c r="B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12.75">
      <c r="A100" s="8"/>
      <c r="B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12.75">
      <c r="A101" s="8"/>
      <c r="B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12.75">
      <c r="A102" s="8"/>
      <c r="B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12.75">
      <c r="A103" s="8"/>
      <c r="B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2.75">
      <c r="A104" s="8"/>
      <c r="B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2.75">
      <c r="A105" s="8"/>
      <c r="B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2.75">
      <c r="A106" s="8"/>
      <c r="B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2.75">
      <c r="A107" s="8"/>
      <c r="B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2.75">
      <c r="A108" s="8"/>
      <c r="B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2.75">
      <c r="A109" s="8"/>
      <c r="B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2.75">
      <c r="A110" s="8"/>
      <c r="B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2.75">
      <c r="A111" s="8"/>
      <c r="B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2.75">
      <c r="A112" s="8"/>
      <c r="B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3:28" ht="12.75">
      <c r="C113" s="8"/>
      <c r="D113" s="8"/>
      <c r="E113" s="8"/>
      <c r="F113" s="8"/>
      <c r="K113" s="8"/>
      <c r="L113" s="8"/>
      <c r="M113" s="8"/>
      <c r="N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3:24" ht="12.75">
      <c r="C114" s="8"/>
      <c r="D114" s="8"/>
      <c r="E114" s="8"/>
      <c r="F114" s="8"/>
      <c r="K114" s="8"/>
      <c r="L114" s="8"/>
      <c r="M114" s="8"/>
      <c r="N114" s="8"/>
      <c r="X114" s="8"/>
    </row>
    <row r="115" spans="3:24" ht="12.75">
      <c r="C115" s="8"/>
      <c r="D115" s="8"/>
      <c r="E115" s="8"/>
      <c r="F115" s="8"/>
      <c r="K115" s="8"/>
      <c r="L115" s="8"/>
      <c r="M115" s="8"/>
      <c r="N115" s="8"/>
      <c r="X115" s="8"/>
    </row>
    <row r="116" spans="3:24" ht="12.75">
      <c r="C116" s="8"/>
      <c r="D116" s="8"/>
      <c r="E116" s="8"/>
      <c r="F116" s="8"/>
      <c r="K116" s="8"/>
      <c r="L116" s="8"/>
      <c r="M116" s="8"/>
      <c r="N116" s="8"/>
      <c r="X116" s="8"/>
    </row>
    <row r="117" spans="3:24" ht="12.75">
      <c r="C117" s="8"/>
      <c r="D117" s="8"/>
      <c r="E117" s="8"/>
      <c r="F117" s="8"/>
      <c r="K117" s="8"/>
      <c r="L117" s="8"/>
      <c r="M117" s="8"/>
      <c r="N117" s="8"/>
      <c r="X117" s="8"/>
    </row>
    <row r="118" spans="3:24" ht="12.75">
      <c r="C118" s="8"/>
      <c r="D118" s="8"/>
      <c r="E118" s="8"/>
      <c r="F118" s="8"/>
      <c r="K118" s="8"/>
      <c r="L118" s="8"/>
      <c r="M118" s="8"/>
      <c r="N118" s="8"/>
      <c r="X118" s="8"/>
    </row>
    <row r="119" spans="3:24" ht="12.75">
      <c r="C119" s="8"/>
      <c r="D119" s="8"/>
      <c r="E119" s="8"/>
      <c r="F119" s="8"/>
      <c r="K119" s="8"/>
      <c r="L119" s="8"/>
      <c r="M119" s="8"/>
      <c r="N119" s="8"/>
      <c r="X119" s="8"/>
    </row>
    <row r="120" spans="3:24" ht="12.75">
      <c r="C120" s="8"/>
      <c r="D120" s="8"/>
      <c r="E120" s="8"/>
      <c r="F120" s="8"/>
      <c r="K120" s="8"/>
      <c r="L120" s="8"/>
      <c r="M120" s="8"/>
      <c r="N120" s="8"/>
      <c r="X120" s="8"/>
    </row>
    <row r="121" spans="3:24" ht="12.75">
      <c r="C121" s="8"/>
      <c r="D121" s="8"/>
      <c r="E121" s="8"/>
      <c r="F121" s="8"/>
      <c r="K121" s="8"/>
      <c r="L121" s="8"/>
      <c r="M121" s="8"/>
      <c r="N121" s="8"/>
      <c r="X121" s="8"/>
    </row>
    <row r="122" spans="3:24" ht="12.75">
      <c r="C122" s="8"/>
      <c r="D122" s="8"/>
      <c r="E122" s="8"/>
      <c r="F122" s="8"/>
      <c r="K122" s="8"/>
      <c r="L122" s="8"/>
      <c r="M122" s="8"/>
      <c r="N122" s="8"/>
      <c r="X122" s="8"/>
    </row>
    <row r="123" spans="3:24" ht="12.75">
      <c r="C123" s="8"/>
      <c r="D123" s="8"/>
      <c r="E123" s="8"/>
      <c r="F123" s="8"/>
      <c r="K123" s="8"/>
      <c r="L123" s="8"/>
      <c r="M123" s="8"/>
      <c r="N123" s="8"/>
      <c r="X123" s="8"/>
    </row>
    <row r="124" spans="3:24" ht="12.75">
      <c r="C124" s="8"/>
      <c r="D124" s="8"/>
      <c r="E124" s="8"/>
      <c r="F124" s="8"/>
      <c r="K124" s="8"/>
      <c r="L124" s="8"/>
      <c r="M124" s="8"/>
      <c r="N124" s="8"/>
      <c r="X124" s="8"/>
    </row>
    <row r="125" spans="3:24" ht="12.75">
      <c r="C125" s="8"/>
      <c r="D125" s="8"/>
      <c r="E125" s="8"/>
      <c r="F125" s="8"/>
      <c r="K125" s="8"/>
      <c r="L125" s="8"/>
      <c r="M125" s="8"/>
      <c r="N125" s="8"/>
      <c r="X125" s="8"/>
    </row>
    <row r="126" spans="3:24" ht="12.75">
      <c r="C126" s="8"/>
      <c r="D126" s="8"/>
      <c r="E126" s="8"/>
      <c r="F126" s="8"/>
      <c r="K126" s="8"/>
      <c r="L126" s="8"/>
      <c r="M126" s="8"/>
      <c r="N126" s="8"/>
      <c r="X126" s="8"/>
    </row>
    <row r="127" spans="3:24" ht="12.75">
      <c r="C127" s="8"/>
      <c r="D127" s="8"/>
      <c r="E127" s="8"/>
      <c r="F127" s="8"/>
      <c r="K127" s="8"/>
      <c r="L127" s="8"/>
      <c r="M127" s="8"/>
      <c r="N127" s="8"/>
      <c r="X127" s="8"/>
    </row>
    <row r="128" spans="3:24" ht="12.75">
      <c r="C128" s="8"/>
      <c r="D128" s="8"/>
      <c r="E128" s="8"/>
      <c r="F128" s="8"/>
      <c r="K128" s="8"/>
      <c r="L128" s="8"/>
      <c r="M128" s="8"/>
      <c r="N128" s="8"/>
      <c r="X128" s="8"/>
    </row>
    <row r="129" spans="3:24" ht="12.75">
      <c r="C129" s="8"/>
      <c r="D129" s="8"/>
      <c r="E129" s="8"/>
      <c r="F129" s="8"/>
      <c r="K129" s="8"/>
      <c r="L129" s="8"/>
      <c r="M129" s="8"/>
      <c r="N129" s="8"/>
      <c r="X129" s="8"/>
    </row>
    <row r="130" spans="3:24" ht="12.75">
      <c r="C130" s="8"/>
      <c r="D130" s="8"/>
      <c r="E130" s="8"/>
      <c r="F130" s="8"/>
      <c r="K130" s="8"/>
      <c r="L130" s="8"/>
      <c r="M130" s="8"/>
      <c r="N130" s="8"/>
      <c r="X130" s="8"/>
    </row>
    <row r="131" spans="3:24" ht="12.75">
      <c r="C131" s="8"/>
      <c r="D131" s="8"/>
      <c r="E131" s="8"/>
      <c r="F131" s="8"/>
      <c r="K131" s="8"/>
      <c r="L131" s="8"/>
      <c r="M131" s="8"/>
      <c r="N131" s="8"/>
      <c r="X131" s="8"/>
    </row>
    <row r="132" spans="3:24" ht="12.75">
      <c r="C132" s="8"/>
      <c r="D132" s="8"/>
      <c r="E132" s="8"/>
      <c r="F132" s="8"/>
      <c r="K132" s="8"/>
      <c r="L132" s="8"/>
      <c r="M132" s="8"/>
      <c r="N132" s="8"/>
      <c r="X132" s="8"/>
    </row>
    <row r="133" spans="3:24" ht="12.75">
      <c r="C133" s="8"/>
      <c r="D133" s="8"/>
      <c r="E133" s="8"/>
      <c r="F133" s="8"/>
      <c r="K133" s="8"/>
      <c r="L133" s="8"/>
      <c r="M133" s="8"/>
      <c r="N133" s="8"/>
      <c r="X133" s="8"/>
    </row>
    <row r="134" spans="3:24" ht="12.75">
      <c r="C134" s="8"/>
      <c r="D134" s="8"/>
      <c r="E134" s="8"/>
      <c r="F134" s="8"/>
      <c r="K134" s="8"/>
      <c r="L134" s="8"/>
      <c r="M134" s="8"/>
      <c r="N134" s="8"/>
      <c r="X134" s="8"/>
    </row>
    <row r="135" spans="3:24" ht="12.75">
      <c r="C135" s="8"/>
      <c r="D135" s="8"/>
      <c r="E135" s="8"/>
      <c r="F135" s="8"/>
      <c r="K135" s="8"/>
      <c r="L135" s="8"/>
      <c r="M135" s="8"/>
      <c r="N135" s="8"/>
      <c r="X135" s="8"/>
    </row>
    <row r="136" spans="3:24" ht="12.75">
      <c r="C136" s="8"/>
      <c r="D136" s="8"/>
      <c r="E136" s="8"/>
      <c r="F136" s="8"/>
      <c r="K136" s="8"/>
      <c r="L136" s="8"/>
      <c r="M136" s="8"/>
      <c r="N136" s="8"/>
      <c r="X136" s="8"/>
    </row>
    <row r="137" spans="3:24" ht="12.75">
      <c r="C137" s="8"/>
      <c r="D137" s="8"/>
      <c r="E137" s="8"/>
      <c r="F137" s="8"/>
      <c r="K137" s="8"/>
      <c r="L137" s="8"/>
      <c r="M137" s="8"/>
      <c r="N137" s="8"/>
      <c r="X137" s="8"/>
    </row>
    <row r="138" spans="3:24" ht="12.75">
      <c r="C138" s="8"/>
      <c r="D138" s="8"/>
      <c r="E138" s="8"/>
      <c r="F138" s="8"/>
      <c r="K138" s="8"/>
      <c r="L138" s="8"/>
      <c r="M138" s="8"/>
      <c r="N138" s="8"/>
      <c r="X138" s="8"/>
    </row>
    <row r="139" spans="3:24" ht="12.75">
      <c r="C139" s="8"/>
      <c r="D139" s="8"/>
      <c r="E139" s="8"/>
      <c r="F139" s="8"/>
      <c r="K139" s="8"/>
      <c r="L139" s="8"/>
      <c r="M139" s="8"/>
      <c r="N139" s="8"/>
      <c r="X139" s="8"/>
    </row>
    <row r="140" spans="3:24" ht="12.75">
      <c r="C140" s="8"/>
      <c r="D140" s="8"/>
      <c r="E140" s="8"/>
      <c r="F140" s="8"/>
      <c r="K140" s="8"/>
      <c r="L140" s="8"/>
      <c r="M140" s="8"/>
      <c r="N140" s="8"/>
      <c r="X140" s="8"/>
    </row>
    <row r="141" spans="3:24" ht="12.75">
      <c r="C141" s="8"/>
      <c r="D141" s="8"/>
      <c r="E141" s="8"/>
      <c r="F141" s="8"/>
      <c r="K141" s="8"/>
      <c r="L141" s="8"/>
      <c r="M141" s="8"/>
      <c r="N141" s="8"/>
      <c r="X141" s="8"/>
    </row>
    <row r="142" spans="3:24" ht="12.75">
      <c r="C142" s="8"/>
      <c r="D142" s="8"/>
      <c r="E142" s="8"/>
      <c r="F142" s="8"/>
      <c r="K142" s="8"/>
      <c r="L142" s="8"/>
      <c r="M142" s="8"/>
      <c r="N142" s="8"/>
      <c r="X142" s="8"/>
    </row>
    <row r="143" spans="3:24" ht="12.75">
      <c r="C143" s="8"/>
      <c r="D143" s="8"/>
      <c r="E143" s="8"/>
      <c r="F143" s="8"/>
      <c r="K143" s="8"/>
      <c r="L143" s="8"/>
      <c r="M143" s="8"/>
      <c r="N143" s="8"/>
      <c r="X143" s="8"/>
    </row>
    <row r="144" spans="3:24" ht="12.75">
      <c r="C144" s="8"/>
      <c r="D144" s="8"/>
      <c r="E144" s="8"/>
      <c r="F144" s="8"/>
      <c r="K144" s="8"/>
      <c r="L144" s="8"/>
      <c r="M144" s="8"/>
      <c r="N144" s="8"/>
      <c r="X144" s="8"/>
    </row>
    <row r="145" spans="3:24" ht="12.75">
      <c r="C145" s="8"/>
      <c r="D145" s="8"/>
      <c r="E145" s="8"/>
      <c r="F145" s="8"/>
      <c r="K145" s="8"/>
      <c r="L145" s="8"/>
      <c r="M145" s="8"/>
      <c r="N145" s="8"/>
      <c r="X145" s="8"/>
    </row>
    <row r="146" spans="3:24" ht="12.75">
      <c r="C146" s="8"/>
      <c r="D146" s="8"/>
      <c r="E146" s="8"/>
      <c r="F146" s="8"/>
      <c r="K146" s="8"/>
      <c r="L146" s="8"/>
      <c r="M146" s="8"/>
      <c r="N146" s="8"/>
      <c r="X146" s="8"/>
    </row>
    <row r="147" spans="3:24" ht="12.75">
      <c r="C147" s="8"/>
      <c r="D147" s="8"/>
      <c r="E147" s="8"/>
      <c r="F147" s="8"/>
      <c r="K147" s="8"/>
      <c r="L147" s="8"/>
      <c r="M147" s="8"/>
      <c r="N147" s="8"/>
      <c r="X147" s="8"/>
    </row>
    <row r="148" spans="3:24" ht="12.75">
      <c r="C148" s="8"/>
      <c r="D148" s="8"/>
      <c r="E148" s="8"/>
      <c r="F148" s="8"/>
      <c r="K148" s="8"/>
      <c r="L148" s="8"/>
      <c r="M148" s="8"/>
      <c r="N148" s="8"/>
      <c r="X148" s="8"/>
    </row>
    <row r="149" spans="3:24" ht="12.75">
      <c r="C149" s="8"/>
      <c r="D149" s="8"/>
      <c r="E149" s="8"/>
      <c r="F149" s="8"/>
      <c r="K149" s="8"/>
      <c r="L149" s="8"/>
      <c r="M149" s="8"/>
      <c r="N149" s="8"/>
      <c r="X149" s="8"/>
    </row>
    <row r="150" spans="3:24" ht="12.75">
      <c r="C150" s="8"/>
      <c r="D150" s="8"/>
      <c r="E150" s="8"/>
      <c r="F150" s="8"/>
      <c r="K150" s="8"/>
      <c r="L150" s="8"/>
      <c r="M150" s="8"/>
      <c r="N150" s="8"/>
      <c r="X150" s="8"/>
    </row>
    <row r="151" spans="3:24" ht="12.75">
      <c r="C151" s="8"/>
      <c r="D151" s="8"/>
      <c r="E151" s="8"/>
      <c r="F151" s="8"/>
      <c r="K151" s="8"/>
      <c r="L151" s="8"/>
      <c r="M151" s="8"/>
      <c r="N151" s="8"/>
      <c r="X151" s="8"/>
    </row>
    <row r="152" spans="3:24" ht="12.75">
      <c r="C152" s="8"/>
      <c r="D152" s="8"/>
      <c r="E152" s="8"/>
      <c r="F152" s="8"/>
      <c r="K152" s="8"/>
      <c r="L152" s="8"/>
      <c r="M152" s="8"/>
      <c r="N152" s="8"/>
      <c r="X152" s="8"/>
    </row>
    <row r="153" spans="3:24" ht="12.75">
      <c r="C153" s="8"/>
      <c r="D153" s="8"/>
      <c r="E153" s="8"/>
      <c r="F153" s="8"/>
      <c r="K153" s="8"/>
      <c r="L153" s="8"/>
      <c r="M153" s="8"/>
      <c r="N153" s="8"/>
      <c r="X153" s="8"/>
    </row>
    <row r="154" spans="3:24" ht="12.75">
      <c r="C154" s="8"/>
      <c r="D154" s="8"/>
      <c r="E154" s="8"/>
      <c r="F154" s="8"/>
      <c r="K154" s="8"/>
      <c r="L154" s="8"/>
      <c r="M154" s="8"/>
      <c r="N154" s="8"/>
      <c r="X154" s="8"/>
    </row>
    <row r="155" spans="3:24" ht="12.75">
      <c r="C155" s="8"/>
      <c r="D155" s="8"/>
      <c r="E155" s="8"/>
      <c r="F155" s="8"/>
      <c r="K155" s="8"/>
      <c r="L155" s="8"/>
      <c r="M155" s="8"/>
      <c r="N155" s="8"/>
      <c r="X155" s="8"/>
    </row>
    <row r="156" spans="3:24" ht="12.75">
      <c r="C156" s="8"/>
      <c r="D156" s="8"/>
      <c r="E156" s="8"/>
      <c r="F156" s="8"/>
      <c r="K156" s="8"/>
      <c r="L156" s="8"/>
      <c r="M156" s="8"/>
      <c r="N156" s="8"/>
      <c r="X156" s="8"/>
    </row>
    <row r="157" spans="3:24" ht="12.75">
      <c r="C157" s="8"/>
      <c r="D157" s="8"/>
      <c r="E157" s="8"/>
      <c r="F157" s="8"/>
      <c r="K157" s="8"/>
      <c r="L157" s="8"/>
      <c r="M157" s="8"/>
      <c r="N157" s="8"/>
      <c r="X157" s="8"/>
    </row>
    <row r="158" spans="3:24" ht="12.75">
      <c r="C158" s="8"/>
      <c r="D158" s="8"/>
      <c r="E158" s="8"/>
      <c r="F158" s="8"/>
      <c r="K158" s="8"/>
      <c r="L158" s="8"/>
      <c r="M158" s="8"/>
      <c r="N158" s="8"/>
      <c r="X158" s="8"/>
    </row>
    <row r="159" spans="3:24" ht="12.75">
      <c r="C159" s="8"/>
      <c r="D159" s="8"/>
      <c r="E159" s="8"/>
      <c r="F159" s="8"/>
      <c r="K159" s="8"/>
      <c r="L159" s="8"/>
      <c r="M159" s="8"/>
      <c r="N159" s="8"/>
      <c r="X159" s="8"/>
    </row>
    <row r="160" spans="3:24" ht="12.75">
      <c r="C160" s="8"/>
      <c r="D160" s="8"/>
      <c r="E160" s="8"/>
      <c r="F160" s="8"/>
      <c r="K160" s="8"/>
      <c r="L160" s="8"/>
      <c r="M160" s="8"/>
      <c r="N160" s="8"/>
      <c r="X160" s="8"/>
    </row>
    <row r="161" spans="3:24" ht="12.75">
      <c r="C161" s="8"/>
      <c r="D161" s="8"/>
      <c r="E161" s="8"/>
      <c r="F161" s="8"/>
      <c r="K161" s="8"/>
      <c r="L161" s="8"/>
      <c r="M161" s="8"/>
      <c r="N161" s="8"/>
      <c r="X161" s="8"/>
    </row>
    <row r="162" spans="3:24" ht="12.75">
      <c r="C162" s="8"/>
      <c r="D162" s="8"/>
      <c r="E162" s="8"/>
      <c r="F162" s="8"/>
      <c r="K162" s="8"/>
      <c r="L162" s="8"/>
      <c r="M162" s="8"/>
      <c r="N162" s="8"/>
      <c r="X162" s="8"/>
    </row>
    <row r="163" spans="3:24" ht="12.75">
      <c r="C163" s="8"/>
      <c r="D163" s="8"/>
      <c r="E163" s="8"/>
      <c r="F163" s="8"/>
      <c r="K163" s="8"/>
      <c r="L163" s="8"/>
      <c r="M163" s="8"/>
      <c r="N163" s="8"/>
      <c r="X163" s="8"/>
    </row>
    <row r="164" spans="3:24" ht="12.75">
      <c r="C164" s="8"/>
      <c r="D164" s="8"/>
      <c r="E164" s="8"/>
      <c r="F164" s="8"/>
      <c r="K164" s="8"/>
      <c r="L164" s="8"/>
      <c r="M164" s="8"/>
      <c r="N164" s="8"/>
      <c r="X164" s="8"/>
    </row>
    <row r="165" spans="3:24" ht="12.75">
      <c r="C165" s="8"/>
      <c r="D165" s="8"/>
      <c r="E165" s="8"/>
      <c r="F165" s="8"/>
      <c r="K165" s="8"/>
      <c r="L165" s="8"/>
      <c r="M165" s="8"/>
      <c r="N165" s="8"/>
      <c r="X165" s="8"/>
    </row>
    <row r="166" spans="3:24" ht="12.75">
      <c r="C166" s="8"/>
      <c r="D166" s="8"/>
      <c r="E166" s="8"/>
      <c r="F166" s="8"/>
      <c r="K166" s="8"/>
      <c r="L166" s="8"/>
      <c r="M166" s="8"/>
      <c r="N166" s="8"/>
      <c r="X166" s="8"/>
    </row>
    <row r="167" spans="3:24" ht="12.75">
      <c r="C167" s="8"/>
      <c r="D167" s="8"/>
      <c r="E167" s="8"/>
      <c r="F167" s="8"/>
      <c r="K167" s="8"/>
      <c r="L167" s="8"/>
      <c r="M167" s="8"/>
      <c r="N167" s="8"/>
      <c r="X167" s="8"/>
    </row>
    <row r="168" spans="3:24" ht="12.75">
      <c r="C168" s="8"/>
      <c r="D168" s="8"/>
      <c r="E168" s="8"/>
      <c r="F168" s="8"/>
      <c r="K168" s="8"/>
      <c r="L168" s="8"/>
      <c r="M168" s="8"/>
      <c r="N168" s="8"/>
      <c r="X168" s="8"/>
    </row>
    <row r="169" spans="3:24" ht="12.75">
      <c r="C169" s="8"/>
      <c r="D169" s="8"/>
      <c r="E169" s="8"/>
      <c r="F169" s="8"/>
      <c r="K169" s="8"/>
      <c r="L169" s="8"/>
      <c r="M169" s="8"/>
      <c r="N169" s="8"/>
      <c r="X169" s="8"/>
    </row>
    <row r="170" spans="3:24" ht="12.75">
      <c r="C170" s="8"/>
      <c r="D170" s="8"/>
      <c r="E170" s="8"/>
      <c r="F170" s="8"/>
      <c r="K170" s="8"/>
      <c r="L170" s="8"/>
      <c r="M170" s="8"/>
      <c r="N170" s="8"/>
      <c r="X170" s="8"/>
    </row>
    <row r="171" spans="3:24" ht="12.75">
      <c r="C171" s="8"/>
      <c r="D171" s="8"/>
      <c r="E171" s="8"/>
      <c r="F171" s="8"/>
      <c r="K171" s="8"/>
      <c r="L171" s="8"/>
      <c r="M171" s="8"/>
      <c r="N171" s="8"/>
      <c r="X171" s="8"/>
    </row>
    <row r="172" spans="3:24" ht="12.75">
      <c r="C172" s="8"/>
      <c r="D172" s="8"/>
      <c r="E172" s="8"/>
      <c r="F172" s="8"/>
      <c r="K172" s="8"/>
      <c r="L172" s="8"/>
      <c r="M172" s="8"/>
      <c r="N172" s="8"/>
      <c r="X172" s="8"/>
    </row>
    <row r="173" spans="3:24" ht="12.75">
      <c r="C173" s="8"/>
      <c r="D173" s="8"/>
      <c r="E173" s="8"/>
      <c r="F173" s="8"/>
      <c r="K173" s="8"/>
      <c r="L173" s="8"/>
      <c r="M173" s="8"/>
      <c r="N173" s="8"/>
      <c r="X173" s="8"/>
    </row>
    <row r="174" spans="3:24" ht="12.75">
      <c r="C174" s="8"/>
      <c r="D174" s="8"/>
      <c r="E174" s="8"/>
      <c r="F174" s="8"/>
      <c r="K174" s="8"/>
      <c r="L174" s="8"/>
      <c r="M174" s="8"/>
      <c r="N174" s="8"/>
      <c r="X174" s="8"/>
    </row>
    <row r="175" spans="3:24" ht="12.75">
      <c r="C175" s="8"/>
      <c r="D175" s="8"/>
      <c r="E175" s="8"/>
      <c r="F175" s="8"/>
      <c r="K175" s="8"/>
      <c r="L175" s="8"/>
      <c r="M175" s="8"/>
      <c r="N175" s="8"/>
      <c r="X175" s="8"/>
    </row>
    <row r="176" spans="3:24" ht="12.75">
      <c r="C176" s="8"/>
      <c r="D176" s="8"/>
      <c r="E176" s="8"/>
      <c r="F176" s="8"/>
      <c r="K176" s="8"/>
      <c r="L176" s="8"/>
      <c r="M176" s="8"/>
      <c r="N176" s="8"/>
      <c r="X176" s="8"/>
    </row>
    <row r="177" spans="3:24" ht="12.75">
      <c r="C177" s="8"/>
      <c r="D177" s="8"/>
      <c r="E177" s="8"/>
      <c r="F177" s="8"/>
      <c r="K177" s="8"/>
      <c r="L177" s="8"/>
      <c r="M177" s="8"/>
      <c r="N177" s="8"/>
      <c r="X177" s="8"/>
    </row>
    <row r="178" spans="3:24" ht="12.75">
      <c r="C178" s="8"/>
      <c r="D178" s="8"/>
      <c r="E178" s="8"/>
      <c r="F178" s="8"/>
      <c r="K178" s="8"/>
      <c r="L178" s="8"/>
      <c r="M178" s="8"/>
      <c r="N178" s="8"/>
      <c r="X178" s="8"/>
    </row>
    <row r="179" spans="3:24" ht="12.75">
      <c r="C179" s="8"/>
      <c r="D179" s="8"/>
      <c r="E179" s="8"/>
      <c r="F179" s="8"/>
      <c r="K179" s="8"/>
      <c r="L179" s="8"/>
      <c r="M179" s="8"/>
      <c r="N179" s="8"/>
      <c r="X179" s="8"/>
    </row>
    <row r="180" spans="3:24" ht="12.75">
      <c r="C180" s="8"/>
      <c r="D180" s="8"/>
      <c r="E180" s="8"/>
      <c r="F180" s="8"/>
      <c r="K180" s="8"/>
      <c r="L180" s="8"/>
      <c r="M180" s="8"/>
      <c r="N180" s="8"/>
      <c r="X180" s="8"/>
    </row>
    <row r="181" spans="3:24" ht="12.75">
      <c r="C181" s="8"/>
      <c r="D181" s="8"/>
      <c r="E181" s="8"/>
      <c r="F181" s="8"/>
      <c r="K181" s="8"/>
      <c r="L181" s="8"/>
      <c r="M181" s="8"/>
      <c r="N181" s="8"/>
      <c r="X181" s="8"/>
    </row>
    <row r="182" spans="3:24" ht="12.75">
      <c r="C182" s="8"/>
      <c r="D182" s="8"/>
      <c r="E182" s="8"/>
      <c r="F182" s="8"/>
      <c r="K182" s="8"/>
      <c r="L182" s="8"/>
      <c r="M182" s="8"/>
      <c r="N182" s="8"/>
      <c r="X182" s="8"/>
    </row>
    <row r="183" spans="3:24" ht="12.75">
      <c r="C183" s="8"/>
      <c r="D183" s="8"/>
      <c r="E183" s="8"/>
      <c r="F183" s="8"/>
      <c r="K183" s="8"/>
      <c r="L183" s="8"/>
      <c r="M183" s="8"/>
      <c r="N183" s="8"/>
      <c r="X183" s="8"/>
    </row>
    <row r="184" spans="3:24" ht="12.75">
      <c r="C184" s="8"/>
      <c r="D184" s="8"/>
      <c r="E184" s="8"/>
      <c r="F184" s="8"/>
      <c r="K184" s="8"/>
      <c r="L184" s="8"/>
      <c r="M184" s="8"/>
      <c r="N184" s="8"/>
      <c r="X184" s="8"/>
    </row>
    <row r="185" spans="3:24" ht="12.75">
      <c r="C185" s="8"/>
      <c r="D185" s="8"/>
      <c r="E185" s="8"/>
      <c r="F185" s="8"/>
      <c r="K185" s="8"/>
      <c r="L185" s="8"/>
      <c r="M185" s="8"/>
      <c r="N185" s="8"/>
      <c r="X185" s="8"/>
    </row>
    <row r="186" spans="3:24" ht="12.75">
      <c r="C186" s="8"/>
      <c r="D186" s="8"/>
      <c r="E186" s="8"/>
      <c r="F186" s="8"/>
      <c r="K186" s="8"/>
      <c r="L186" s="8"/>
      <c r="M186" s="8"/>
      <c r="N186" s="8"/>
      <c r="X186" s="8"/>
    </row>
    <row r="187" spans="3:24" ht="12.75">
      <c r="C187" s="8"/>
      <c r="D187" s="8"/>
      <c r="E187" s="8"/>
      <c r="F187" s="8"/>
      <c r="K187" s="8"/>
      <c r="L187" s="8"/>
      <c r="M187" s="8"/>
      <c r="N187" s="8"/>
      <c r="X187" s="8"/>
    </row>
    <row r="188" spans="3:24" ht="12.75">
      <c r="C188" s="8"/>
      <c r="D188" s="8"/>
      <c r="E188" s="8"/>
      <c r="F188" s="8"/>
      <c r="K188" s="8"/>
      <c r="L188" s="8"/>
      <c r="M188" s="8"/>
      <c r="N188" s="8"/>
      <c r="X188" s="8"/>
    </row>
    <row r="189" spans="3:24" ht="12.75">
      <c r="C189" s="8"/>
      <c r="D189" s="8"/>
      <c r="E189" s="8"/>
      <c r="F189" s="8"/>
      <c r="K189" s="8"/>
      <c r="L189" s="8"/>
      <c r="M189" s="8"/>
      <c r="N189" s="8"/>
      <c r="X189" s="8"/>
    </row>
    <row r="190" spans="3:24" ht="12.75">
      <c r="C190" s="8"/>
      <c r="D190" s="8"/>
      <c r="E190" s="8"/>
      <c r="F190" s="8"/>
      <c r="K190" s="8"/>
      <c r="L190" s="8"/>
      <c r="M190" s="8"/>
      <c r="N190" s="8"/>
      <c r="X190" s="8"/>
    </row>
    <row r="191" spans="3:24" ht="12.75">
      <c r="C191" s="8"/>
      <c r="D191" s="8"/>
      <c r="E191" s="8"/>
      <c r="F191" s="8"/>
      <c r="K191" s="8"/>
      <c r="L191" s="8"/>
      <c r="M191" s="8"/>
      <c r="N191" s="8"/>
      <c r="X191" s="8"/>
    </row>
    <row r="192" spans="3:24" ht="12.75">
      <c r="C192" s="8"/>
      <c r="D192" s="8"/>
      <c r="E192" s="8"/>
      <c r="F192" s="8"/>
      <c r="K192" s="8"/>
      <c r="L192" s="8"/>
      <c r="M192" s="8"/>
      <c r="N192" s="8"/>
      <c r="X192" s="8"/>
    </row>
    <row r="193" spans="3:24" ht="12.75">
      <c r="C193" s="8"/>
      <c r="D193" s="8"/>
      <c r="E193" s="8"/>
      <c r="F193" s="8"/>
      <c r="K193" s="8"/>
      <c r="L193" s="8"/>
      <c r="M193" s="8"/>
      <c r="N193" s="8"/>
      <c r="X193" s="8"/>
    </row>
    <row r="194" spans="3:24" ht="12.75">
      <c r="C194" s="8"/>
      <c r="D194" s="8"/>
      <c r="E194" s="8"/>
      <c r="F194" s="8"/>
      <c r="K194" s="8"/>
      <c r="L194" s="8"/>
      <c r="M194" s="8"/>
      <c r="N194" s="8"/>
      <c r="X194" s="8"/>
    </row>
    <row r="195" spans="3:24" ht="12.75">
      <c r="C195" s="8"/>
      <c r="D195" s="8"/>
      <c r="E195" s="8"/>
      <c r="F195" s="8"/>
      <c r="K195" s="8"/>
      <c r="L195" s="8"/>
      <c r="M195" s="8"/>
      <c r="N195" s="8"/>
      <c r="X195" s="8"/>
    </row>
    <row r="196" spans="3:24" ht="12.75">
      <c r="C196" s="8"/>
      <c r="D196" s="8"/>
      <c r="E196" s="8"/>
      <c r="F196" s="8"/>
      <c r="K196" s="8"/>
      <c r="L196" s="8"/>
      <c r="M196" s="8"/>
      <c r="N196" s="8"/>
      <c r="X196" s="8"/>
    </row>
    <row r="197" spans="3:24" ht="12.75">
      <c r="C197" s="8"/>
      <c r="D197" s="8"/>
      <c r="E197" s="8"/>
      <c r="F197" s="8"/>
      <c r="K197" s="8"/>
      <c r="L197" s="8"/>
      <c r="M197" s="8"/>
      <c r="N197" s="8"/>
      <c r="X197" s="8"/>
    </row>
    <row r="198" spans="3:24" ht="12.75">
      <c r="C198" s="8"/>
      <c r="D198" s="8"/>
      <c r="E198" s="8"/>
      <c r="F198" s="8"/>
      <c r="K198" s="8"/>
      <c r="L198" s="8"/>
      <c r="M198" s="8"/>
      <c r="N198" s="8"/>
      <c r="X198" s="8"/>
    </row>
    <row r="199" spans="3:24" ht="12.75">
      <c r="C199" s="8"/>
      <c r="D199" s="8"/>
      <c r="E199" s="8"/>
      <c r="F199" s="8"/>
      <c r="K199" s="8"/>
      <c r="L199" s="8"/>
      <c r="M199" s="8"/>
      <c r="N199" s="8"/>
      <c r="X199" s="8"/>
    </row>
    <row r="200" spans="3:24" ht="12.75">
      <c r="C200" s="8"/>
      <c r="D200" s="8"/>
      <c r="E200" s="8"/>
      <c r="F200" s="8"/>
      <c r="K200" s="8"/>
      <c r="L200" s="8"/>
      <c r="M200" s="8"/>
      <c r="N200" s="8"/>
      <c r="X200" s="8"/>
    </row>
    <row r="201" spans="3:24" ht="12.75">
      <c r="C201" s="8"/>
      <c r="D201" s="8"/>
      <c r="E201" s="8"/>
      <c r="F201" s="8"/>
      <c r="K201" s="8"/>
      <c r="L201" s="8"/>
      <c r="M201" s="8"/>
      <c r="N201" s="8"/>
      <c r="X201" s="8"/>
    </row>
    <row r="202" spans="3:24" ht="12.75">
      <c r="C202" s="8"/>
      <c r="D202" s="8"/>
      <c r="E202" s="8"/>
      <c r="F202" s="8"/>
      <c r="K202" s="8"/>
      <c r="L202" s="8"/>
      <c r="M202" s="8"/>
      <c r="N202" s="8"/>
      <c r="X202" s="8"/>
    </row>
    <row r="203" spans="3:24" ht="12.75">
      <c r="C203" s="8"/>
      <c r="D203" s="8"/>
      <c r="E203" s="8"/>
      <c r="F203" s="8"/>
      <c r="K203" s="8"/>
      <c r="L203" s="8"/>
      <c r="M203" s="8"/>
      <c r="N203" s="8"/>
      <c r="X203" s="8"/>
    </row>
    <row r="204" spans="3:24" ht="12.75">
      <c r="C204" s="8"/>
      <c r="D204" s="8"/>
      <c r="E204" s="8"/>
      <c r="F204" s="8"/>
      <c r="K204" s="8"/>
      <c r="L204" s="8"/>
      <c r="M204" s="8"/>
      <c r="N204" s="8"/>
      <c r="X204" s="8"/>
    </row>
    <row r="205" spans="3:24" ht="12.75">
      <c r="C205" s="8"/>
      <c r="D205" s="8"/>
      <c r="E205" s="8"/>
      <c r="F205" s="8"/>
      <c r="K205" s="8"/>
      <c r="L205" s="8"/>
      <c r="M205" s="8"/>
      <c r="N205" s="8"/>
      <c r="X205" s="8"/>
    </row>
    <row r="206" spans="3:24" ht="12.75">
      <c r="C206" s="8"/>
      <c r="D206" s="8"/>
      <c r="E206" s="8"/>
      <c r="F206" s="8"/>
      <c r="K206" s="8"/>
      <c r="L206" s="8"/>
      <c r="M206" s="8"/>
      <c r="N206" s="8"/>
      <c r="X206" s="8"/>
    </row>
    <row r="207" spans="3:24" ht="12.75">
      <c r="C207" s="8"/>
      <c r="D207" s="8"/>
      <c r="E207" s="8"/>
      <c r="F207" s="8"/>
      <c r="K207" s="8"/>
      <c r="L207" s="8"/>
      <c r="M207" s="8"/>
      <c r="N207" s="8"/>
      <c r="X207" s="8"/>
    </row>
    <row r="208" spans="3:24" ht="12.75">
      <c r="C208" s="8"/>
      <c r="D208" s="8"/>
      <c r="E208" s="8"/>
      <c r="F208" s="8"/>
      <c r="K208" s="8"/>
      <c r="L208" s="8"/>
      <c r="M208" s="8"/>
      <c r="N208" s="8"/>
      <c r="X208" s="8"/>
    </row>
    <row r="209" spans="3:24" ht="12.75">
      <c r="C209" s="8"/>
      <c r="D209" s="8"/>
      <c r="E209" s="8"/>
      <c r="F209" s="8"/>
      <c r="K209" s="8"/>
      <c r="L209" s="8"/>
      <c r="M209" s="8"/>
      <c r="N209" s="8"/>
      <c r="X209" s="8"/>
    </row>
    <row r="210" spans="3:24" ht="12.75">
      <c r="C210" s="8"/>
      <c r="D210" s="8"/>
      <c r="E210" s="8"/>
      <c r="F210" s="8"/>
      <c r="K210" s="8"/>
      <c r="L210" s="8"/>
      <c r="M210" s="8"/>
      <c r="N210" s="8"/>
      <c r="X210" s="8"/>
    </row>
    <row r="211" spans="3:24" ht="12.75">
      <c r="C211" s="8"/>
      <c r="D211" s="8"/>
      <c r="E211" s="8"/>
      <c r="F211" s="8"/>
      <c r="K211" s="8"/>
      <c r="L211" s="8"/>
      <c r="M211" s="8"/>
      <c r="N211" s="8"/>
      <c r="X211" s="8"/>
    </row>
    <row r="212" spans="3:24" ht="12.75">
      <c r="C212" s="8"/>
      <c r="D212" s="8"/>
      <c r="E212" s="8"/>
      <c r="F212" s="8"/>
      <c r="K212" s="8"/>
      <c r="L212" s="8"/>
      <c r="M212" s="8"/>
      <c r="N212" s="8"/>
      <c r="X212" s="8"/>
    </row>
    <row r="213" spans="3:24" ht="12.75">
      <c r="C213" s="8"/>
      <c r="D213" s="8"/>
      <c r="E213" s="8"/>
      <c r="F213" s="8"/>
      <c r="K213" s="8"/>
      <c r="L213" s="8"/>
      <c r="M213" s="8"/>
      <c r="N213" s="8"/>
      <c r="X213" s="8"/>
    </row>
    <row r="214" spans="3:24" ht="12.75">
      <c r="C214" s="8"/>
      <c r="D214" s="8"/>
      <c r="E214" s="8"/>
      <c r="F214" s="8"/>
      <c r="K214" s="8"/>
      <c r="L214" s="8"/>
      <c r="M214" s="8"/>
      <c r="N214" s="8"/>
      <c r="X214" s="8"/>
    </row>
    <row r="215" spans="3:24" ht="12.75">
      <c r="C215" s="8"/>
      <c r="D215" s="8"/>
      <c r="E215" s="8"/>
      <c r="F215" s="8"/>
      <c r="K215" s="8"/>
      <c r="L215" s="8"/>
      <c r="M215" s="8"/>
      <c r="N215" s="8"/>
      <c r="X215" s="8"/>
    </row>
    <row r="216" spans="3:24" ht="12.75">
      <c r="C216" s="8"/>
      <c r="D216" s="8"/>
      <c r="E216" s="8"/>
      <c r="F216" s="8"/>
      <c r="K216" s="8"/>
      <c r="L216" s="8"/>
      <c r="M216" s="8"/>
      <c r="N216" s="8"/>
      <c r="X216" s="8"/>
    </row>
    <row r="217" spans="3:24" ht="12.75">
      <c r="C217" s="8"/>
      <c r="D217" s="8"/>
      <c r="E217" s="8"/>
      <c r="F217" s="8"/>
      <c r="K217" s="8"/>
      <c r="L217" s="8"/>
      <c r="M217" s="8"/>
      <c r="N217" s="8"/>
      <c r="X217" s="8"/>
    </row>
    <row r="218" spans="3:24" ht="12.75">
      <c r="C218" s="8"/>
      <c r="D218" s="8"/>
      <c r="E218" s="8"/>
      <c r="F218" s="8"/>
      <c r="K218" s="8"/>
      <c r="L218" s="8"/>
      <c r="M218" s="8"/>
      <c r="N218" s="8"/>
      <c r="X218" s="8"/>
    </row>
    <row r="219" spans="3:24" ht="12.75">
      <c r="C219" s="8"/>
      <c r="D219" s="8"/>
      <c r="E219" s="8"/>
      <c r="F219" s="8"/>
      <c r="K219" s="8"/>
      <c r="L219" s="8"/>
      <c r="M219" s="8"/>
      <c r="N219" s="8"/>
      <c r="X219" s="8"/>
    </row>
    <row r="220" spans="3:24" ht="12.75">
      <c r="C220" s="8"/>
      <c r="D220" s="8"/>
      <c r="E220" s="8"/>
      <c r="F220" s="8"/>
      <c r="K220" s="8"/>
      <c r="L220" s="8"/>
      <c r="M220" s="8"/>
      <c r="N220" s="8"/>
      <c r="X220" s="8"/>
    </row>
    <row r="221" spans="3:24" ht="12.75">
      <c r="C221" s="8"/>
      <c r="D221" s="8"/>
      <c r="E221" s="8"/>
      <c r="F221" s="8"/>
      <c r="K221" s="8"/>
      <c r="L221" s="8"/>
      <c r="M221" s="8"/>
      <c r="N221" s="8"/>
      <c r="X221" s="8"/>
    </row>
    <row r="222" spans="3:24" ht="12.75">
      <c r="C222" s="8"/>
      <c r="D222" s="8"/>
      <c r="E222" s="8"/>
      <c r="F222" s="8"/>
      <c r="K222" s="8"/>
      <c r="L222" s="8"/>
      <c r="M222" s="8"/>
      <c r="N222" s="8"/>
      <c r="X222" s="8"/>
    </row>
    <row r="223" spans="3:24" ht="12.75">
      <c r="C223" s="8"/>
      <c r="D223" s="8"/>
      <c r="E223" s="8"/>
      <c r="F223" s="8"/>
      <c r="K223" s="8"/>
      <c r="L223" s="8"/>
      <c r="M223" s="8"/>
      <c r="N223" s="8"/>
      <c r="X223" s="8"/>
    </row>
    <row r="224" spans="3:24" ht="12.75">
      <c r="C224" s="8"/>
      <c r="D224" s="8"/>
      <c r="E224" s="8"/>
      <c r="F224" s="8"/>
      <c r="K224" s="8"/>
      <c r="L224" s="8"/>
      <c r="M224" s="8"/>
      <c r="N224" s="8"/>
      <c r="X224" s="8"/>
    </row>
    <row r="225" spans="3:24" ht="12.75">
      <c r="C225" s="8"/>
      <c r="D225" s="8"/>
      <c r="E225" s="8"/>
      <c r="F225" s="8"/>
      <c r="K225" s="8"/>
      <c r="L225" s="8"/>
      <c r="M225" s="8"/>
      <c r="N225" s="8"/>
      <c r="X225" s="8"/>
    </row>
    <row r="226" spans="3:24" ht="12.75">
      <c r="C226" s="8"/>
      <c r="D226" s="8"/>
      <c r="E226" s="8"/>
      <c r="F226" s="8"/>
      <c r="K226" s="8"/>
      <c r="L226" s="8"/>
      <c r="M226" s="8"/>
      <c r="N226" s="8"/>
      <c r="X226" s="8"/>
    </row>
    <row r="227" spans="3:24" ht="12.75">
      <c r="C227" s="8"/>
      <c r="D227" s="8"/>
      <c r="E227" s="8"/>
      <c r="F227" s="8"/>
      <c r="K227" s="8"/>
      <c r="L227" s="8"/>
      <c r="M227" s="8"/>
      <c r="N227" s="8"/>
      <c r="X227" s="8"/>
    </row>
    <row r="228" spans="3:24" ht="12.75">
      <c r="C228" s="8"/>
      <c r="D228" s="8"/>
      <c r="E228" s="8"/>
      <c r="F228" s="8"/>
      <c r="K228" s="8"/>
      <c r="L228" s="8"/>
      <c r="M228" s="8"/>
      <c r="N228" s="8"/>
      <c r="X228" s="8"/>
    </row>
    <row r="229" spans="3:24" ht="12.75">
      <c r="C229" s="8"/>
      <c r="D229" s="8"/>
      <c r="E229" s="8"/>
      <c r="F229" s="8"/>
      <c r="K229" s="8"/>
      <c r="L229" s="8"/>
      <c r="M229" s="8"/>
      <c r="N229" s="8"/>
      <c r="X229" s="8"/>
    </row>
    <row r="230" spans="3:24" ht="12.75">
      <c r="C230" s="8"/>
      <c r="D230" s="8"/>
      <c r="E230" s="8"/>
      <c r="F230" s="8"/>
      <c r="K230" s="8"/>
      <c r="L230" s="8"/>
      <c r="M230" s="8"/>
      <c r="N230" s="8"/>
      <c r="X230" s="8"/>
    </row>
    <row r="231" spans="3:24" ht="12.75">
      <c r="C231" s="8"/>
      <c r="D231" s="8"/>
      <c r="E231" s="8"/>
      <c r="F231" s="8"/>
      <c r="K231" s="8"/>
      <c r="L231" s="8"/>
      <c r="M231" s="8"/>
      <c r="N231" s="8"/>
      <c r="X231" s="8"/>
    </row>
    <row r="232" spans="3:24" ht="12.75">
      <c r="C232" s="8"/>
      <c r="D232" s="8"/>
      <c r="E232" s="8"/>
      <c r="F232" s="8"/>
      <c r="K232" s="8"/>
      <c r="L232" s="8"/>
      <c r="M232" s="8"/>
      <c r="N232" s="8"/>
      <c r="X232" s="8"/>
    </row>
    <row r="233" spans="3:24" ht="12.75">
      <c r="C233" s="8"/>
      <c r="D233" s="8"/>
      <c r="E233" s="8"/>
      <c r="F233" s="8"/>
      <c r="K233" s="8"/>
      <c r="L233" s="8"/>
      <c r="M233" s="8"/>
      <c r="N233" s="8"/>
      <c r="X233" s="8"/>
    </row>
    <row r="234" spans="3:24" ht="12.75">
      <c r="C234" s="8"/>
      <c r="D234" s="8"/>
      <c r="E234" s="8"/>
      <c r="F234" s="8"/>
      <c r="K234" s="8"/>
      <c r="L234" s="8"/>
      <c r="M234" s="8"/>
      <c r="N234" s="8"/>
      <c r="X234" s="8"/>
    </row>
    <row r="235" spans="3:24" ht="12.75">
      <c r="C235" s="8"/>
      <c r="D235" s="8"/>
      <c r="E235" s="8"/>
      <c r="F235" s="8"/>
      <c r="K235" s="8"/>
      <c r="L235" s="8"/>
      <c r="M235" s="8"/>
      <c r="N235" s="8"/>
      <c r="X235" s="8"/>
    </row>
    <row r="236" spans="3:24" ht="12.75">
      <c r="C236" s="8"/>
      <c r="D236" s="8"/>
      <c r="E236" s="8"/>
      <c r="F236" s="8"/>
      <c r="K236" s="8"/>
      <c r="L236" s="8"/>
      <c r="M236" s="8"/>
      <c r="N236" s="8"/>
      <c r="X236" s="8"/>
    </row>
    <row r="237" spans="3:24" ht="12.75">
      <c r="C237" s="8"/>
      <c r="D237" s="8"/>
      <c r="E237" s="8"/>
      <c r="F237" s="8"/>
      <c r="K237" s="8"/>
      <c r="L237" s="8"/>
      <c r="M237" s="8"/>
      <c r="N237" s="8"/>
      <c r="X237" s="8"/>
    </row>
    <row r="238" spans="3:24" ht="12.75">
      <c r="C238" s="8"/>
      <c r="D238" s="8"/>
      <c r="E238" s="8"/>
      <c r="F238" s="8"/>
      <c r="K238" s="8"/>
      <c r="L238" s="8"/>
      <c r="M238" s="8"/>
      <c r="N238" s="8"/>
      <c r="X238" s="8"/>
    </row>
    <row r="239" spans="3:24" ht="12.75">
      <c r="C239" s="8"/>
      <c r="D239" s="8"/>
      <c r="E239" s="8"/>
      <c r="F239" s="8"/>
      <c r="K239" s="8"/>
      <c r="L239" s="8"/>
      <c r="M239" s="8"/>
      <c r="N239" s="8"/>
      <c r="X239" s="8"/>
    </row>
    <row r="240" spans="3:24" ht="12.75">
      <c r="C240" s="8"/>
      <c r="D240" s="8"/>
      <c r="E240" s="8"/>
      <c r="F240" s="8"/>
      <c r="K240" s="8"/>
      <c r="L240" s="8"/>
      <c r="M240" s="8"/>
      <c r="N240" s="8"/>
      <c r="X240" s="8"/>
    </row>
    <row r="241" spans="3:24" ht="12.75">
      <c r="C241" s="8"/>
      <c r="D241" s="8"/>
      <c r="E241" s="8"/>
      <c r="F241" s="8"/>
      <c r="K241" s="8"/>
      <c r="L241" s="8"/>
      <c r="M241" s="8"/>
      <c r="N241" s="8"/>
      <c r="X241" s="8"/>
    </row>
    <row r="242" spans="3:24" ht="12.75">
      <c r="C242" s="8"/>
      <c r="D242" s="8"/>
      <c r="E242" s="8"/>
      <c r="F242" s="8"/>
      <c r="K242" s="8"/>
      <c r="L242" s="8"/>
      <c r="M242" s="8"/>
      <c r="N242" s="8"/>
      <c r="X242" s="8"/>
    </row>
    <row r="243" spans="3:24" ht="12.75">
      <c r="C243" s="8"/>
      <c r="D243" s="8"/>
      <c r="E243" s="8"/>
      <c r="F243" s="8"/>
      <c r="K243" s="8"/>
      <c r="L243" s="8"/>
      <c r="M243" s="8"/>
      <c r="N243" s="8"/>
      <c r="X243" s="8"/>
    </row>
    <row r="244" spans="3:24" ht="12.75">
      <c r="C244" s="8"/>
      <c r="D244" s="8"/>
      <c r="E244" s="8"/>
      <c r="F244" s="8"/>
      <c r="K244" s="8"/>
      <c r="L244" s="8"/>
      <c r="M244" s="8"/>
      <c r="N244" s="8"/>
      <c r="X244" s="8"/>
    </row>
    <row r="245" spans="3:24" ht="12.75">
      <c r="C245" s="8"/>
      <c r="D245" s="8"/>
      <c r="E245" s="8"/>
      <c r="F245" s="8"/>
      <c r="K245" s="8"/>
      <c r="L245" s="8"/>
      <c r="M245" s="8"/>
      <c r="N245" s="8"/>
      <c r="X245" s="8"/>
    </row>
    <row r="246" spans="3:24" ht="12.75">
      <c r="C246" s="8"/>
      <c r="D246" s="8"/>
      <c r="E246" s="8"/>
      <c r="F246" s="8"/>
      <c r="K246" s="8"/>
      <c r="L246" s="8"/>
      <c r="M246" s="8"/>
      <c r="N246" s="8"/>
      <c r="X246" s="8"/>
    </row>
    <row r="247" spans="3:24" ht="12.75">
      <c r="C247" s="8"/>
      <c r="D247" s="8"/>
      <c r="E247" s="8"/>
      <c r="F247" s="8"/>
      <c r="K247" s="8"/>
      <c r="L247" s="8"/>
      <c r="M247" s="8"/>
      <c r="N247" s="8"/>
      <c r="X247" s="8"/>
    </row>
    <row r="248" spans="3:24" ht="12.75">
      <c r="C248" s="8"/>
      <c r="D248" s="8"/>
      <c r="E248" s="8"/>
      <c r="F248" s="8"/>
      <c r="K248" s="8"/>
      <c r="L248" s="8"/>
      <c r="M248" s="8"/>
      <c r="N248" s="8"/>
      <c r="X248" s="8"/>
    </row>
    <row r="249" spans="3:24" ht="12.75">
      <c r="C249" s="8"/>
      <c r="D249" s="8"/>
      <c r="E249" s="8"/>
      <c r="F249" s="8"/>
      <c r="K249" s="8"/>
      <c r="L249" s="8"/>
      <c r="M249" s="8"/>
      <c r="N249" s="8"/>
      <c r="X249" s="8"/>
    </row>
    <row r="250" spans="3:24" ht="12.75">
      <c r="C250" s="8"/>
      <c r="D250" s="8"/>
      <c r="E250" s="8"/>
      <c r="F250" s="8"/>
      <c r="K250" s="8"/>
      <c r="L250" s="8"/>
      <c r="M250" s="8"/>
      <c r="N250" s="8"/>
      <c r="X250" s="8"/>
    </row>
    <row r="251" spans="3:24" ht="12.75">
      <c r="C251" s="8"/>
      <c r="D251" s="8"/>
      <c r="E251" s="8"/>
      <c r="F251" s="8"/>
      <c r="K251" s="8"/>
      <c r="L251" s="8"/>
      <c r="M251" s="8"/>
      <c r="N251" s="8"/>
      <c r="X251" s="8"/>
    </row>
    <row r="252" spans="3:24" ht="12.75">
      <c r="C252" s="8"/>
      <c r="D252" s="8"/>
      <c r="E252" s="8"/>
      <c r="F252" s="8"/>
      <c r="K252" s="8"/>
      <c r="L252" s="8"/>
      <c r="M252" s="8"/>
      <c r="N252" s="8"/>
      <c r="X252" s="8"/>
    </row>
    <row r="253" spans="3:24" ht="12.75">
      <c r="C253" s="8"/>
      <c r="D253" s="8"/>
      <c r="E253" s="8"/>
      <c r="F253" s="8"/>
      <c r="K253" s="8"/>
      <c r="L253" s="8"/>
      <c r="M253" s="8"/>
      <c r="N253" s="8"/>
      <c r="X253" s="8"/>
    </row>
    <row r="254" spans="3:24" ht="12.75">
      <c r="C254" s="8"/>
      <c r="D254" s="8"/>
      <c r="E254" s="8"/>
      <c r="F254" s="8"/>
      <c r="K254" s="8"/>
      <c r="L254" s="8"/>
      <c r="M254" s="8"/>
      <c r="N254" s="8"/>
      <c r="X254" s="8"/>
    </row>
    <row r="255" spans="3:24" ht="12.75">
      <c r="C255" s="8"/>
      <c r="D255" s="8"/>
      <c r="E255" s="8"/>
      <c r="F255" s="8"/>
      <c r="K255" s="8"/>
      <c r="L255" s="8"/>
      <c r="M255" s="8"/>
      <c r="N255" s="8"/>
      <c r="X255" s="8"/>
    </row>
    <row r="256" spans="3:24" ht="12.75">
      <c r="C256" s="8"/>
      <c r="D256" s="8"/>
      <c r="E256" s="8"/>
      <c r="F256" s="8"/>
      <c r="K256" s="8"/>
      <c r="L256" s="8"/>
      <c r="M256" s="8"/>
      <c r="N256" s="8"/>
      <c r="X256" s="8"/>
    </row>
    <row r="257" spans="3:24" ht="12.75">
      <c r="C257" s="8"/>
      <c r="D257" s="8"/>
      <c r="E257" s="8"/>
      <c r="F257" s="8"/>
      <c r="K257" s="8"/>
      <c r="L257" s="8"/>
      <c r="M257" s="8"/>
      <c r="N257" s="8"/>
      <c r="X257" s="8"/>
    </row>
    <row r="258" spans="3:24" ht="12.75">
      <c r="C258" s="8"/>
      <c r="D258" s="8"/>
      <c r="E258" s="8"/>
      <c r="F258" s="8"/>
      <c r="K258" s="8"/>
      <c r="L258" s="8"/>
      <c r="M258" s="8"/>
      <c r="N258" s="8"/>
      <c r="X258" s="8"/>
    </row>
    <row r="259" spans="3:24" ht="12.75">
      <c r="C259" s="8"/>
      <c r="D259" s="8"/>
      <c r="E259" s="8"/>
      <c r="F259" s="8"/>
      <c r="K259" s="8"/>
      <c r="L259" s="8"/>
      <c r="M259" s="8"/>
      <c r="N259" s="8"/>
      <c r="X259" s="8"/>
    </row>
    <row r="260" spans="3:24" ht="12.75">
      <c r="C260" s="8"/>
      <c r="D260" s="8"/>
      <c r="E260" s="8"/>
      <c r="F260" s="8"/>
      <c r="K260" s="8"/>
      <c r="L260" s="8"/>
      <c r="M260" s="8"/>
      <c r="N260" s="8"/>
      <c r="X260" s="8"/>
    </row>
    <row r="261" spans="3:24" ht="12.75">
      <c r="C261" s="8"/>
      <c r="D261" s="8"/>
      <c r="E261" s="8"/>
      <c r="F261" s="8"/>
      <c r="K261" s="8"/>
      <c r="L261" s="8"/>
      <c r="M261" s="8"/>
      <c r="N261" s="8"/>
      <c r="X261" s="8"/>
    </row>
    <row r="262" spans="3:24" ht="12.75">
      <c r="C262" s="8"/>
      <c r="D262" s="8"/>
      <c r="E262" s="8"/>
      <c r="F262" s="8"/>
      <c r="K262" s="8"/>
      <c r="L262" s="8"/>
      <c r="M262" s="8"/>
      <c r="N262" s="8"/>
      <c r="X262" s="8"/>
    </row>
    <row r="263" spans="3:24" ht="12.75">
      <c r="C263" s="8"/>
      <c r="D263" s="8"/>
      <c r="E263" s="8"/>
      <c r="F263" s="8"/>
      <c r="K263" s="8"/>
      <c r="L263" s="8"/>
      <c r="M263" s="8"/>
      <c r="N263" s="8"/>
      <c r="X263" s="8"/>
    </row>
    <row r="264" spans="3:24" ht="12.75">
      <c r="C264" s="8"/>
      <c r="D264" s="8"/>
      <c r="E264" s="8"/>
      <c r="F264" s="8"/>
      <c r="K264" s="8"/>
      <c r="L264" s="8"/>
      <c r="M264" s="8"/>
      <c r="N264" s="8"/>
      <c r="X264" s="8"/>
    </row>
    <row r="265" spans="3:24" ht="12.75">
      <c r="C265" s="8"/>
      <c r="D265" s="8"/>
      <c r="E265" s="8"/>
      <c r="F265" s="8"/>
      <c r="K265" s="8"/>
      <c r="L265" s="8"/>
      <c r="M265" s="8"/>
      <c r="N265" s="8"/>
      <c r="X265" s="8"/>
    </row>
    <row r="266" spans="3:24" ht="12.75">
      <c r="C266" s="8"/>
      <c r="D266" s="8"/>
      <c r="E266" s="8"/>
      <c r="F266" s="8"/>
      <c r="K266" s="8"/>
      <c r="L266" s="8"/>
      <c r="M266" s="8"/>
      <c r="N266" s="8"/>
      <c r="X266" s="8"/>
    </row>
    <row r="267" spans="3:24" ht="12.75">
      <c r="C267" s="8"/>
      <c r="D267" s="8"/>
      <c r="E267" s="8"/>
      <c r="F267" s="8"/>
      <c r="K267" s="8"/>
      <c r="L267" s="8"/>
      <c r="M267" s="8"/>
      <c r="N267" s="8"/>
      <c r="X267" s="8"/>
    </row>
    <row r="268" spans="3:24" ht="12.75">
      <c r="C268" s="8"/>
      <c r="D268" s="8"/>
      <c r="E268" s="8"/>
      <c r="F268" s="8"/>
      <c r="K268" s="8"/>
      <c r="L268" s="8"/>
      <c r="M268" s="8"/>
      <c r="N268" s="8"/>
      <c r="X268" s="8"/>
    </row>
    <row r="269" spans="3:24" ht="12.75">
      <c r="C269" s="8"/>
      <c r="D269" s="8"/>
      <c r="E269" s="8"/>
      <c r="F269" s="8"/>
      <c r="K269" s="8"/>
      <c r="L269" s="8"/>
      <c r="M269" s="8"/>
      <c r="N269" s="8"/>
      <c r="X269" s="8"/>
    </row>
    <row r="270" spans="3:24" ht="12.75">
      <c r="C270" s="8"/>
      <c r="D270" s="8"/>
      <c r="E270" s="8"/>
      <c r="F270" s="8"/>
      <c r="K270" s="8"/>
      <c r="L270" s="8"/>
      <c r="M270" s="8"/>
      <c r="N270" s="8"/>
      <c r="X270" s="8"/>
    </row>
    <row r="271" spans="3:24" ht="12.75">
      <c r="C271" s="8"/>
      <c r="D271" s="8"/>
      <c r="E271" s="8"/>
      <c r="F271" s="8"/>
      <c r="K271" s="8"/>
      <c r="L271" s="8"/>
      <c r="M271" s="8"/>
      <c r="N271" s="8"/>
      <c r="X271" s="8"/>
    </row>
    <row r="272" spans="3:24" ht="12.75">
      <c r="C272" s="8"/>
      <c r="D272" s="8"/>
      <c r="E272" s="8"/>
      <c r="F272" s="8"/>
      <c r="K272" s="8"/>
      <c r="L272" s="8"/>
      <c r="M272" s="8"/>
      <c r="N272" s="8"/>
      <c r="X272" s="8"/>
    </row>
    <row r="273" spans="3:24" ht="12.75">
      <c r="C273" s="8"/>
      <c r="D273" s="8"/>
      <c r="E273" s="8"/>
      <c r="F273" s="8"/>
      <c r="K273" s="8"/>
      <c r="L273" s="8"/>
      <c r="M273" s="8"/>
      <c r="N273" s="8"/>
      <c r="X273" s="8"/>
    </row>
    <row r="274" spans="3:24" ht="12.75">
      <c r="C274" s="8"/>
      <c r="D274" s="8"/>
      <c r="E274" s="8"/>
      <c r="F274" s="8"/>
      <c r="K274" s="8"/>
      <c r="L274" s="8"/>
      <c r="M274" s="8"/>
      <c r="N274" s="8"/>
      <c r="X274" s="8"/>
    </row>
    <row r="275" spans="3:24" ht="12.75">
      <c r="C275" s="8"/>
      <c r="D275" s="8"/>
      <c r="E275" s="8"/>
      <c r="F275" s="8"/>
      <c r="K275" s="8"/>
      <c r="L275" s="8"/>
      <c r="M275" s="8"/>
      <c r="N275" s="8"/>
      <c r="X275" s="8"/>
    </row>
    <row r="276" spans="3:24" ht="12.75">
      <c r="C276" s="8"/>
      <c r="D276" s="8"/>
      <c r="E276" s="8"/>
      <c r="F276" s="8"/>
      <c r="K276" s="8"/>
      <c r="L276" s="8"/>
      <c r="M276" s="8"/>
      <c r="N276" s="8"/>
      <c r="X276" s="8"/>
    </row>
    <row r="277" spans="3:24" ht="12.75">
      <c r="C277" s="8"/>
      <c r="D277" s="8"/>
      <c r="E277" s="8"/>
      <c r="F277" s="8"/>
      <c r="K277" s="8"/>
      <c r="L277" s="8"/>
      <c r="M277" s="8"/>
      <c r="N277" s="8"/>
      <c r="X277" s="8"/>
    </row>
    <row r="278" spans="3:24" ht="12.75">
      <c r="C278" s="8"/>
      <c r="D278" s="8"/>
      <c r="E278" s="8"/>
      <c r="F278" s="8"/>
      <c r="K278" s="8"/>
      <c r="L278" s="8"/>
      <c r="M278" s="8"/>
      <c r="N278" s="8"/>
      <c r="X278" s="8"/>
    </row>
    <row r="279" spans="3:24" ht="12.75">
      <c r="C279" s="8"/>
      <c r="D279" s="8"/>
      <c r="E279" s="8"/>
      <c r="F279" s="8"/>
      <c r="K279" s="8"/>
      <c r="L279" s="8"/>
      <c r="M279" s="8"/>
      <c r="N279" s="8"/>
      <c r="X279" s="8"/>
    </row>
    <row r="280" spans="3:24" ht="12.75">
      <c r="C280" s="8"/>
      <c r="D280" s="8"/>
      <c r="E280" s="8"/>
      <c r="F280" s="8"/>
      <c r="K280" s="8"/>
      <c r="L280" s="8"/>
      <c r="M280" s="8"/>
      <c r="N280" s="8"/>
      <c r="X280" s="8"/>
    </row>
    <row r="281" spans="3:24" ht="12.75">
      <c r="C281" s="8"/>
      <c r="D281" s="8"/>
      <c r="E281" s="8"/>
      <c r="F281" s="8"/>
      <c r="K281" s="8"/>
      <c r="L281" s="8"/>
      <c r="M281" s="8"/>
      <c r="N281" s="8"/>
      <c r="X281" s="8"/>
    </row>
    <row r="282" spans="3:24" ht="12.75">
      <c r="C282" s="8"/>
      <c r="D282" s="8"/>
      <c r="E282" s="8"/>
      <c r="F282" s="8"/>
      <c r="K282" s="8"/>
      <c r="L282" s="8"/>
      <c r="M282" s="8"/>
      <c r="N282" s="8"/>
      <c r="X282" s="8"/>
    </row>
    <row r="283" spans="3:24" ht="12.75">
      <c r="C283" s="8"/>
      <c r="D283" s="8"/>
      <c r="E283" s="8"/>
      <c r="F283" s="8"/>
      <c r="K283" s="8"/>
      <c r="L283" s="8"/>
      <c r="M283" s="8"/>
      <c r="N283" s="8"/>
      <c r="X283" s="8"/>
    </row>
    <row r="284" spans="3:24" ht="12.75">
      <c r="C284" s="8"/>
      <c r="D284" s="8"/>
      <c r="E284" s="8"/>
      <c r="F284" s="8"/>
      <c r="K284" s="8"/>
      <c r="L284" s="8"/>
      <c r="M284" s="8"/>
      <c r="N284" s="8"/>
      <c r="X284" s="8"/>
    </row>
    <row r="285" spans="3:24" ht="12.75">
      <c r="C285" s="8"/>
      <c r="D285" s="8"/>
      <c r="E285" s="8"/>
      <c r="F285" s="8"/>
      <c r="K285" s="8"/>
      <c r="L285" s="8"/>
      <c r="M285" s="8"/>
      <c r="N285" s="8"/>
      <c r="X285" s="8"/>
    </row>
    <row r="286" spans="3:24" ht="12.75">
      <c r="C286" s="8"/>
      <c r="D286" s="8"/>
      <c r="E286" s="8"/>
      <c r="F286" s="8"/>
      <c r="K286" s="8"/>
      <c r="L286" s="8"/>
      <c r="M286" s="8"/>
      <c r="N286" s="8"/>
      <c r="X286" s="8"/>
    </row>
    <row r="287" spans="3:24" ht="12.75">
      <c r="C287" s="8"/>
      <c r="D287" s="8"/>
      <c r="E287" s="8"/>
      <c r="F287" s="8"/>
      <c r="K287" s="8"/>
      <c r="L287" s="8"/>
      <c r="M287" s="8"/>
      <c r="N287" s="8"/>
      <c r="X287" s="8"/>
    </row>
  </sheetData>
  <sheetProtection/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ledanoij</dc:creator>
  <cp:keywords/>
  <dc:description/>
  <cp:lastModifiedBy>dehempti</cp:lastModifiedBy>
  <cp:lastPrinted>2008-12-17T09:31:38Z</cp:lastPrinted>
  <dcterms:created xsi:type="dcterms:W3CDTF">2008-09-23T09:09:17Z</dcterms:created>
  <dcterms:modified xsi:type="dcterms:W3CDTF">2011-02-28T16:54:47Z</dcterms:modified>
  <cp:category/>
  <cp:version/>
  <cp:contentType/>
  <cp:contentStatus/>
</cp:coreProperties>
</file>