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2405" activeTab="2"/>
  </bookViews>
  <sheets>
    <sheet name="PV_calculation" sheetId="1" r:id="rId1"/>
    <sheet name="PVGraph" sheetId="2" r:id="rId2"/>
    <sheet name="calcul Gres" sheetId="3" r:id="rId3"/>
    <sheet name="GraphGres" sheetId="4" r:id="rId4"/>
  </sheets>
  <definedNames>
    <definedName name="solver_adj" localSheetId="2" hidden="1">'calcul Gres'!$A$28:$A$29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'calcul Gres'!$A$28</definedName>
    <definedName name="solver_lhs2" localSheetId="2" hidden="1">'calcul Gres'!$A$29</definedName>
    <definedName name="solver_lin" localSheetId="2" hidden="1">2</definedName>
    <definedName name="solver_neg" localSheetId="2" hidden="1">2</definedName>
    <definedName name="solver_num" localSheetId="2" hidden="1">2</definedName>
    <definedName name="solver_nwt" localSheetId="2" hidden="1">1</definedName>
    <definedName name="solver_opt" localSheetId="2" hidden="1">'calcul Gres'!$H$30</definedName>
    <definedName name="solver_pre" localSheetId="2" hidden="1">0.000001</definedName>
    <definedName name="solver_rel1" localSheetId="2" hidden="1">1</definedName>
    <definedName name="solver_rel2" localSheetId="2" hidden="1">3</definedName>
    <definedName name="solver_rhs1" localSheetId="2" hidden="1">0.2</definedName>
    <definedName name="solver_rhs2" localSheetId="2" hidden="1">0.5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/>
</workbook>
</file>

<file path=xl/comments1.xml><?xml version="1.0" encoding="utf-8"?>
<comments xmlns="http://schemas.openxmlformats.org/spreadsheetml/2006/main">
  <authors>
    <author>ledanoij</author>
  </authors>
  <commentList>
    <comment ref="A2" authorId="0">
      <text>
        <r>
          <rPr>
            <b/>
            <sz val="10"/>
            <rFont val="Tahoma"/>
            <family val="2"/>
          </rPr>
          <t>Select Thermdynamic Model in Process Simulation:</t>
        </r>
        <r>
          <rPr>
            <sz val="10"/>
            <rFont val="Tahoma"/>
            <family val="2"/>
          </rPr>
          <t xml:space="preserve">
(C) 2010 J-Ch de Hemptinne; J-M Ledanois, P. Mougin, A. Barreau</t>
        </r>
      </text>
    </comment>
  </commentList>
</comments>
</file>

<file path=xl/comments3.xml><?xml version="1.0" encoding="utf-8"?>
<comments xmlns="http://schemas.openxmlformats.org/spreadsheetml/2006/main">
  <authors>
    <author>mougin</author>
    <author>ledanoij</author>
  </authors>
  <commentList>
    <comment ref="H30" authorId="0">
      <text>
        <r>
          <rPr>
            <b/>
            <sz val="8"/>
            <rFont val="Tahoma"/>
            <family val="0"/>
          </rPr>
          <t>Calculation of the 2 volumes with the Solver</t>
        </r>
        <r>
          <rPr>
            <sz val="8"/>
            <rFont val="Tahoma"/>
            <family val="0"/>
          </rPr>
          <t xml:space="preserve">
</t>
        </r>
      </text>
    </comment>
    <comment ref="A2" authorId="1">
      <text>
        <r>
          <rPr>
            <b/>
            <sz val="10"/>
            <rFont val="Tahoma"/>
            <family val="2"/>
          </rPr>
          <t>Select Thermdynamic Model in Process Simulation:</t>
        </r>
        <r>
          <rPr>
            <sz val="10"/>
            <rFont val="Tahoma"/>
            <family val="2"/>
          </rPr>
          <t xml:space="preserve">
(C) 2010 J-Ch de Hemptinne; J-M Ledanois, P. Mougin, A. Barreau</t>
        </r>
      </text>
    </comment>
  </commentList>
</comments>
</file>

<file path=xl/sharedStrings.xml><?xml version="1.0" encoding="utf-8"?>
<sst xmlns="http://schemas.openxmlformats.org/spreadsheetml/2006/main" count="43" uniqueCount="28">
  <si>
    <t xml:space="preserve">T </t>
  </si>
  <si>
    <t>Tr</t>
  </si>
  <si>
    <t>alpha</t>
  </si>
  <si>
    <t>ac</t>
  </si>
  <si>
    <t>V  (m3/kmol)</t>
  </si>
  <si>
    <t xml:space="preserve">P(T1) </t>
  </si>
  <si>
    <t>P(T2)</t>
  </si>
  <si>
    <t>P(T3)</t>
  </si>
  <si>
    <t>lnphi</t>
  </si>
  <si>
    <t>R (J/kmol)</t>
  </si>
  <si>
    <t>m</t>
  </si>
  <si>
    <t>gresL-gresV</t>
  </si>
  <si>
    <t>PL-PV</t>
  </si>
  <si>
    <t>Fonction obj</t>
  </si>
  <si>
    <t>fi</t>
  </si>
  <si>
    <r>
      <t>W</t>
    </r>
    <r>
      <rPr>
        <sz val="10"/>
        <rFont val="Arial"/>
        <family val="0"/>
      </rPr>
      <t>a</t>
    </r>
  </si>
  <si>
    <r>
      <t>W</t>
    </r>
    <r>
      <rPr>
        <sz val="10"/>
        <rFont val="Arial"/>
        <family val="0"/>
      </rPr>
      <t>b</t>
    </r>
  </si>
  <si>
    <t>Acentric factor</t>
  </si>
  <si>
    <t>P(Tc)</t>
  </si>
  <si>
    <t>Pc     (Pa)</t>
  </si>
  <si>
    <t>Tc  (K)</t>
  </si>
  <si>
    <t>Tr = T/Tc</t>
  </si>
  <si>
    <t>a (cm6/mol2)</t>
  </si>
  <si>
    <t>b (cm3/mol)</t>
  </si>
  <si>
    <t>Liquid (cf. PVGraph)</t>
  </si>
  <si>
    <t>Instable</t>
  </si>
  <si>
    <t>Vapour</t>
  </si>
  <si>
    <t>Example 3.15: Use of an equation of state for a pure component vapour pressure calculation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</si>
</sst>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E+00"/>
    <numFmt numFmtId="173" formatCode="0.00000E+00"/>
    <numFmt numFmtId="174" formatCode="0.000000E+00"/>
    <numFmt numFmtId="175" formatCode="0.0E+00"/>
    <numFmt numFmtId="176" formatCode="0.0000E+00"/>
    <numFmt numFmtId="177" formatCode="0.E+00"/>
    <numFmt numFmtId="178" formatCode="0.0%"/>
    <numFmt numFmtId="179" formatCode="0.0000"/>
    <numFmt numFmtId="180" formatCode="0.00000"/>
    <numFmt numFmtId="181" formatCode="0.0000000E+00"/>
    <numFmt numFmtId="182" formatCode="0.00000000"/>
    <numFmt numFmtId="183" formatCode="0.0000000"/>
    <numFmt numFmtId="184" formatCode="0.000000"/>
    <numFmt numFmtId="185" formatCode="0.0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1" fontId="1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3" borderId="0" xfId="0" applyFill="1" applyAlignment="1">
      <alignment/>
    </xf>
    <xf numFmtId="172" fontId="0" fillId="3" borderId="0" xfId="0" applyNumberFormat="1" applyFill="1" applyAlignment="1">
      <alignment/>
    </xf>
    <xf numFmtId="172" fontId="0" fillId="3" borderId="0" xfId="0" applyNumberFormat="1" applyFont="1" applyFill="1" applyAlignment="1">
      <alignment/>
    </xf>
    <xf numFmtId="172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left"/>
    </xf>
    <xf numFmtId="179" fontId="0" fillId="0" borderId="0" xfId="0" applyNumberFormat="1" applyAlignment="1">
      <alignment/>
    </xf>
    <xf numFmtId="0" fontId="0" fillId="0" borderId="6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72" fontId="0" fillId="4" borderId="0" xfId="0" applyNumberFormat="1" applyFont="1" applyFill="1" applyAlignment="1">
      <alignment/>
    </xf>
    <xf numFmtId="172" fontId="0" fillId="2" borderId="0" xfId="0" applyNumberFormat="1" applyFont="1" applyFill="1" applyAlignment="1">
      <alignment/>
    </xf>
    <xf numFmtId="172" fontId="0" fillId="5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PV curves of benzene calculated using the Peng Robinson eos at different temperatures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9"/>
          <c:w val="0.89875"/>
          <c:h val="0.833"/>
        </c:manualLayout>
      </c:layout>
      <c:scatterChart>
        <c:scatterStyle val="smooth"/>
        <c:varyColors val="0"/>
        <c:ser>
          <c:idx val="1"/>
          <c:order val="0"/>
          <c:tx>
            <c:strRef>
              <c:f>PV_calculation!$B$11</c:f>
              <c:strCache>
                <c:ptCount val="1"/>
                <c:pt idx="0">
                  <c:v>343.15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PV_calculation!$A$22:$A$115</c:f>
              <c:numCache>
                <c:ptCount val="94"/>
                <c:pt idx="0">
                  <c:v>0.08</c:v>
                </c:pt>
                <c:pt idx="1">
                  <c:v>0.08235</c:v>
                </c:pt>
                <c:pt idx="2">
                  <c:v>0.083734</c:v>
                </c:pt>
                <c:pt idx="3">
                  <c:v>0.09</c:v>
                </c:pt>
                <c:pt idx="4">
                  <c:v>0.09235</c:v>
                </c:pt>
                <c:pt idx="5">
                  <c:v>0.10045</c:v>
                </c:pt>
                <c:pt idx="6">
                  <c:v>0.09999999999999999</c:v>
                </c:pt>
                <c:pt idx="7">
                  <c:v>0.10235</c:v>
                </c:pt>
                <c:pt idx="8">
                  <c:v>0.11044999999999999</c:v>
                </c:pt>
                <c:pt idx="9">
                  <c:v>0.10999999999999999</c:v>
                </c:pt>
                <c:pt idx="10">
                  <c:v>0.11234999999999999</c:v>
                </c:pt>
                <c:pt idx="11">
                  <c:v>0.12044999999999999</c:v>
                </c:pt>
                <c:pt idx="12">
                  <c:v>0.11999999999999998</c:v>
                </c:pt>
                <c:pt idx="13">
                  <c:v>0.12234999999999999</c:v>
                </c:pt>
                <c:pt idx="14">
                  <c:v>0.13044999999999998</c:v>
                </c:pt>
                <c:pt idx="15">
                  <c:v>0.12999999999999998</c:v>
                </c:pt>
                <c:pt idx="16">
                  <c:v>0.13235</c:v>
                </c:pt>
                <c:pt idx="17">
                  <c:v>0.14045</c:v>
                </c:pt>
                <c:pt idx="18">
                  <c:v>0.13999999999999999</c:v>
                </c:pt>
                <c:pt idx="19">
                  <c:v>0.14235</c:v>
                </c:pt>
                <c:pt idx="20">
                  <c:v>0.15045</c:v>
                </c:pt>
                <c:pt idx="21">
                  <c:v>0.15</c:v>
                </c:pt>
                <c:pt idx="22">
                  <c:v>0.15235</c:v>
                </c:pt>
                <c:pt idx="23">
                  <c:v>0.16045</c:v>
                </c:pt>
                <c:pt idx="24">
                  <c:v>0.16</c:v>
                </c:pt>
                <c:pt idx="25">
                  <c:v>0.16235000000000002</c:v>
                </c:pt>
                <c:pt idx="26">
                  <c:v>0.17045000000000002</c:v>
                </c:pt>
                <c:pt idx="27">
                  <c:v>0.17</c:v>
                </c:pt>
                <c:pt idx="28">
                  <c:v>0.17235000000000003</c:v>
                </c:pt>
                <c:pt idx="29">
                  <c:v>0.18045000000000003</c:v>
                </c:pt>
                <c:pt idx="30">
                  <c:v>0.18000000000000002</c:v>
                </c:pt>
                <c:pt idx="31">
                  <c:v>0.18235000000000004</c:v>
                </c:pt>
                <c:pt idx="32">
                  <c:v>0.19045000000000004</c:v>
                </c:pt>
                <c:pt idx="33">
                  <c:v>0.19000000000000003</c:v>
                </c:pt>
                <c:pt idx="34">
                  <c:v>0.19235000000000005</c:v>
                </c:pt>
                <c:pt idx="35">
                  <c:v>0.20045000000000004</c:v>
                </c:pt>
                <c:pt idx="36">
                  <c:v>0.20000000000000004</c:v>
                </c:pt>
                <c:pt idx="37">
                  <c:v>0.29235000000000005</c:v>
                </c:pt>
                <c:pt idx="38">
                  <c:v>0.30045000000000005</c:v>
                </c:pt>
                <c:pt idx="39">
                  <c:v>0.30000000000000004</c:v>
                </c:pt>
                <c:pt idx="40">
                  <c:v>0.3923500000000001</c:v>
                </c:pt>
                <c:pt idx="41">
                  <c:v>0.4004500000000001</c:v>
                </c:pt>
                <c:pt idx="42">
                  <c:v>0.4</c:v>
                </c:pt>
                <c:pt idx="43">
                  <c:v>0.49235000000000007</c:v>
                </c:pt>
                <c:pt idx="44">
                  <c:v>0.5004500000000001</c:v>
                </c:pt>
                <c:pt idx="45">
                  <c:v>0.5</c:v>
                </c:pt>
                <c:pt idx="46">
                  <c:v>0.59235</c:v>
                </c:pt>
                <c:pt idx="47">
                  <c:v>0.60045</c:v>
                </c:pt>
                <c:pt idx="48">
                  <c:v>0.6</c:v>
                </c:pt>
                <c:pt idx="49">
                  <c:v>0.69235</c:v>
                </c:pt>
                <c:pt idx="50">
                  <c:v>0.70045</c:v>
                </c:pt>
                <c:pt idx="51">
                  <c:v>0.7</c:v>
                </c:pt>
                <c:pt idx="52">
                  <c:v>0.79235</c:v>
                </c:pt>
                <c:pt idx="53">
                  <c:v>0.80045</c:v>
                </c:pt>
                <c:pt idx="54">
                  <c:v>0.7999999999999999</c:v>
                </c:pt>
                <c:pt idx="55">
                  <c:v>0.89235</c:v>
                </c:pt>
                <c:pt idx="56">
                  <c:v>0.90045</c:v>
                </c:pt>
                <c:pt idx="57">
                  <c:v>0.8999999999999999</c:v>
                </c:pt>
                <c:pt idx="58">
                  <c:v>0.99235</c:v>
                </c:pt>
                <c:pt idx="59">
                  <c:v>1.00045</c:v>
                </c:pt>
                <c:pt idx="60">
                  <c:v>0.9999999999999999</c:v>
                </c:pt>
                <c:pt idx="61">
                  <c:v>1.09235</c:v>
                </c:pt>
                <c:pt idx="62">
                  <c:v>1.1004500000000002</c:v>
                </c:pt>
                <c:pt idx="63">
                  <c:v>1.0999999999999999</c:v>
                </c:pt>
                <c:pt idx="64">
                  <c:v>1.19235</c:v>
                </c:pt>
                <c:pt idx="65">
                  <c:v>1.2004500000000002</c:v>
                </c:pt>
                <c:pt idx="66">
                  <c:v>1.2</c:v>
                </c:pt>
                <c:pt idx="67">
                  <c:v>1.29235</c:v>
                </c:pt>
                <c:pt idx="68">
                  <c:v>1.3004500000000003</c:v>
                </c:pt>
                <c:pt idx="69">
                  <c:v>1.3</c:v>
                </c:pt>
                <c:pt idx="70">
                  <c:v>1.3923500000000002</c:v>
                </c:pt>
                <c:pt idx="71">
                  <c:v>1.4004500000000004</c:v>
                </c:pt>
                <c:pt idx="72">
                  <c:v>1.4000000000000001</c:v>
                </c:pt>
                <c:pt idx="73">
                  <c:v>1.4923500000000003</c:v>
                </c:pt>
                <c:pt idx="74">
                  <c:v>1.5004500000000005</c:v>
                </c:pt>
                <c:pt idx="75">
                  <c:v>1.5000000000000002</c:v>
                </c:pt>
                <c:pt idx="76">
                  <c:v>1.5923500000000004</c:v>
                </c:pt>
                <c:pt idx="77">
                  <c:v>1.6004500000000006</c:v>
                </c:pt>
                <c:pt idx="78">
                  <c:v>2</c:v>
                </c:pt>
                <c:pt idx="79">
                  <c:v>2.0923500000000006</c:v>
                </c:pt>
                <c:pt idx="80">
                  <c:v>2.1004500000000004</c:v>
                </c:pt>
                <c:pt idx="81">
                  <c:v>2.5</c:v>
                </c:pt>
                <c:pt idx="82">
                  <c:v>2.5923500000000006</c:v>
                </c:pt>
                <c:pt idx="83">
                  <c:v>2.6004500000000004</c:v>
                </c:pt>
                <c:pt idx="84">
                  <c:v>3</c:v>
                </c:pt>
                <c:pt idx="85">
                  <c:v>3.0923500000000006</c:v>
                </c:pt>
                <c:pt idx="86">
                  <c:v>3.1004500000000004</c:v>
                </c:pt>
                <c:pt idx="87">
                  <c:v>3.5</c:v>
                </c:pt>
                <c:pt idx="88">
                  <c:v>3.5923500000000006</c:v>
                </c:pt>
                <c:pt idx="89">
                  <c:v>3.6004500000000004</c:v>
                </c:pt>
                <c:pt idx="90">
                  <c:v>4</c:v>
                </c:pt>
                <c:pt idx="91">
                  <c:v>4.092350000000001</c:v>
                </c:pt>
                <c:pt idx="92">
                  <c:v>4.10045</c:v>
                </c:pt>
                <c:pt idx="93">
                  <c:v>4.5</c:v>
                </c:pt>
              </c:numCache>
            </c:numRef>
          </c:xVal>
          <c:yVal>
            <c:numRef>
              <c:f>PV_calculation!$B$22:$B$115</c:f>
              <c:numCache>
                <c:ptCount val="94"/>
                <c:pt idx="0">
                  <c:v>284168375.01095724</c:v>
                </c:pt>
                <c:pt idx="1">
                  <c:v>151952761.072448</c:v>
                </c:pt>
                <c:pt idx="2">
                  <c:v>106882271.1191937</c:v>
                </c:pt>
                <c:pt idx="3">
                  <c:v>11860324.756970465</c:v>
                </c:pt>
                <c:pt idx="4">
                  <c:v>-3775821.6329189837</c:v>
                </c:pt>
                <c:pt idx="5">
                  <c:v>-29596377.331988275</c:v>
                </c:pt>
                <c:pt idx="6">
                  <c:v>-28818735.112155706</c:v>
                </c:pt>
                <c:pt idx="7">
                  <c:v>-32371783.417101637</c:v>
                </c:pt>
                <c:pt idx="8">
                  <c:v>-38110850.1609209</c:v>
                </c:pt>
                <c:pt idx="9">
                  <c:v>-37965948.393581495</c:v>
                </c:pt>
                <c:pt idx="10">
                  <c:v>-38573457.436238185</c:v>
                </c:pt>
                <c:pt idx="11">
                  <c:v>-38664473.96193953</c:v>
                </c:pt>
                <c:pt idx="12">
                  <c:v>-38715274.04436541</c:v>
                </c:pt>
                <c:pt idx="13">
                  <c:v>-38400885.27254495</c:v>
                </c:pt>
                <c:pt idx="14">
                  <c:v>-36661348.21579279</c:v>
                </c:pt>
                <c:pt idx="15">
                  <c:v>-36775846.10822616</c:v>
                </c:pt>
                <c:pt idx="16">
                  <c:v>-36163124.45548445</c:v>
                </c:pt>
                <c:pt idx="17">
                  <c:v>-33873630.18841084</c:v>
                </c:pt>
                <c:pt idx="18">
                  <c:v>-34004699.08831015</c:v>
                </c:pt>
                <c:pt idx="19">
                  <c:v>-33318428.701527663</c:v>
                </c:pt>
                <c:pt idx="20">
                  <c:v>-30958791.387671888</c:v>
                </c:pt>
                <c:pt idx="21">
                  <c:v>-31088350.536921456</c:v>
                </c:pt>
                <c:pt idx="22">
                  <c:v>-30414985.22354261</c:v>
                </c:pt>
                <c:pt idx="23">
                  <c:v>-28169775.318861734</c:v>
                </c:pt>
                <c:pt idx="24">
                  <c:v>-28290968.405134138</c:v>
                </c:pt>
                <c:pt idx="25">
                  <c:v>-27663072.038213417</c:v>
                </c:pt>
                <c:pt idx="26">
                  <c:v>-25597660.21966205</c:v>
                </c:pt>
                <c:pt idx="27">
                  <c:v>-25708281.147342805</c:v>
                </c:pt>
                <c:pt idx="28">
                  <c:v>-25135998.77515663</c:v>
                </c:pt>
                <c:pt idx="29">
                  <c:v>-23265386.794550803</c:v>
                </c:pt>
                <c:pt idx="30">
                  <c:v>-23365209.74786446</c:v>
                </c:pt>
                <c:pt idx="31">
                  <c:v>-22849137.416613523</c:v>
                </c:pt>
                <c:pt idx="32">
                  <c:v>-21167023.239014022</c:v>
                </c:pt>
                <c:pt idx="33">
                  <c:v>-21256647.153425332</c:v>
                </c:pt>
                <c:pt idx="34">
                  <c:v>-20793426.493310235</c:v>
                </c:pt>
                <c:pt idx="35">
                  <c:v>-19285088.383147992</c:v>
                </c:pt>
                <c:pt idx="36">
                  <c:v>-19365417.655108683</c:v>
                </c:pt>
                <c:pt idx="37">
                  <c:v>-8798082.507264078</c:v>
                </c:pt>
                <c:pt idx="38">
                  <c:v>-8251021.181593128</c:v>
                </c:pt>
                <c:pt idx="39">
                  <c:v>-8280374.060534148</c:v>
                </c:pt>
                <c:pt idx="40">
                  <c:v>-4090329.6562737487</c:v>
                </c:pt>
                <c:pt idx="41">
                  <c:v>-3848429.7267386615</c:v>
                </c:pt>
                <c:pt idx="42">
                  <c:v>-3861493.295001315</c:v>
                </c:pt>
                <c:pt idx="43">
                  <c:v>-1883032.5334732765</c:v>
                </c:pt>
                <c:pt idx="44">
                  <c:v>-1760594.5988010038</c:v>
                </c:pt>
                <c:pt idx="45">
                  <c:v>-1767233.946122799</c:v>
                </c:pt>
                <c:pt idx="46">
                  <c:v>-722222.9939811649</c:v>
                </c:pt>
                <c:pt idx="47">
                  <c:v>-654633.7073545773</c:v>
                </c:pt>
                <c:pt idx="48">
                  <c:v>-658308.6208787933</c:v>
                </c:pt>
                <c:pt idx="49">
                  <c:v>-64972.156617103145</c:v>
                </c:pt>
                <c:pt idx="50">
                  <c:v>-25484.57035575807</c:v>
                </c:pt>
                <c:pt idx="51">
                  <c:v>-27635.288655216806</c:v>
                </c:pt>
                <c:pt idx="52">
                  <c:v>325368.4384752689</c:v>
                </c:pt>
                <c:pt idx="53">
                  <c:v>349282.24266253226</c:v>
                </c:pt>
                <c:pt idx="54">
                  <c:v>347978.40215302585</c:v>
                </c:pt>
                <c:pt idx="55">
                  <c:v>563986.9846083042</c:v>
                </c:pt>
                <c:pt idx="56">
                  <c:v>578752.5666438816</c:v>
                </c:pt>
                <c:pt idx="57">
                  <c:v>577947.1562803737</c:v>
                </c:pt>
                <c:pt idx="58">
                  <c:v>711736.9050946874</c:v>
                </c:pt>
                <c:pt idx="59">
                  <c:v>720885.9238894139</c:v>
                </c:pt>
                <c:pt idx="60">
                  <c:v>720386.9789556153</c:v>
                </c:pt>
                <c:pt idx="61">
                  <c:v>802855.3091985658</c:v>
                </c:pt>
                <c:pt idx="62">
                  <c:v>808437.0061918816</c:v>
                </c:pt>
                <c:pt idx="63">
                  <c:v>808132.9324269993</c:v>
                </c:pt>
                <c:pt idx="64">
                  <c:v>857585.8013415553</c:v>
                </c:pt>
                <c:pt idx="65">
                  <c:v>860842.0383858664</c:v>
                </c:pt>
                <c:pt idx="66">
                  <c:v>860665.106965132</c:v>
                </c:pt>
                <c:pt idx="67">
                  <c:v>888386.6895548177</c:v>
                </c:pt>
                <c:pt idx="68">
                  <c:v>890097.1422454261</c:v>
                </c:pt>
                <c:pt idx="69">
                  <c:v>890004.778825334</c:v>
                </c:pt>
                <c:pt idx="70">
                  <c:v>903179.9581552059</c:v>
                </c:pt>
                <c:pt idx="71">
                  <c:v>903848.5934008928</c:v>
                </c:pt>
                <c:pt idx="72">
                  <c:v>903813.250796301</c:v>
                </c:pt>
                <c:pt idx="73">
                  <c:v>907140.8277564684</c:v>
                </c:pt>
                <c:pt idx="74">
                  <c:v>907101.3584826493</c:v>
                </c:pt>
                <c:pt idx="75">
                  <c:v>907104.7803223094</c:v>
                </c:pt>
                <c:pt idx="76">
                  <c:v>903726.6370829862</c:v>
                </c:pt>
                <c:pt idx="77">
                  <c:v>903204.5125254152</c:v>
                </c:pt>
                <c:pt idx="78">
                  <c:v>852589.1297021784</c:v>
                </c:pt>
                <c:pt idx="79">
                  <c:v>837391.5888714461</c:v>
                </c:pt>
                <c:pt idx="80">
                  <c:v>836035.4780523278</c:v>
                </c:pt>
                <c:pt idx="81">
                  <c:v>768178.5544984664</c:v>
                </c:pt>
                <c:pt idx="82">
                  <c:v>752856.4321641878</c:v>
                </c:pt>
                <c:pt idx="83">
                  <c:v>751526.2068277054</c:v>
                </c:pt>
                <c:pt idx="84">
                  <c:v>689239.2006049616</c:v>
                </c:pt>
                <c:pt idx="85">
                  <c:v>675852.8942581252</c:v>
                </c:pt>
                <c:pt idx="86">
                  <c:v>674697.462542638</c:v>
                </c:pt>
                <c:pt idx="87">
                  <c:v>621376.5188789748</c:v>
                </c:pt>
                <c:pt idx="88">
                  <c:v>610041.2571172104</c:v>
                </c:pt>
                <c:pt idx="89">
                  <c:v>609063.9559344144</c:v>
                </c:pt>
                <c:pt idx="90">
                  <c:v>564052.9194062857</c:v>
                </c:pt>
                <c:pt idx="91">
                  <c:v>554486.8164159554</c:v>
                </c:pt>
                <c:pt idx="92">
                  <c:v>553661.8123608485</c:v>
                </c:pt>
                <c:pt idx="93">
                  <c:v>515591.80670461344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PV_calculation!$C$11</c:f>
              <c:strCache>
                <c:ptCount val="1"/>
                <c:pt idx="0">
                  <c:v>530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PV_calculation!$A$22:$A$115</c:f>
              <c:numCache>
                <c:ptCount val="94"/>
                <c:pt idx="0">
                  <c:v>0.08</c:v>
                </c:pt>
                <c:pt idx="1">
                  <c:v>0.08235</c:v>
                </c:pt>
                <c:pt idx="2">
                  <c:v>0.083734</c:v>
                </c:pt>
                <c:pt idx="3">
                  <c:v>0.09</c:v>
                </c:pt>
                <c:pt idx="4">
                  <c:v>0.09235</c:v>
                </c:pt>
                <c:pt idx="5">
                  <c:v>0.10045</c:v>
                </c:pt>
                <c:pt idx="6">
                  <c:v>0.09999999999999999</c:v>
                </c:pt>
                <c:pt idx="7">
                  <c:v>0.10235</c:v>
                </c:pt>
                <c:pt idx="8">
                  <c:v>0.11044999999999999</c:v>
                </c:pt>
                <c:pt idx="9">
                  <c:v>0.10999999999999999</c:v>
                </c:pt>
                <c:pt idx="10">
                  <c:v>0.11234999999999999</c:v>
                </c:pt>
                <c:pt idx="11">
                  <c:v>0.12044999999999999</c:v>
                </c:pt>
                <c:pt idx="12">
                  <c:v>0.11999999999999998</c:v>
                </c:pt>
                <c:pt idx="13">
                  <c:v>0.12234999999999999</c:v>
                </c:pt>
                <c:pt idx="14">
                  <c:v>0.13044999999999998</c:v>
                </c:pt>
                <c:pt idx="15">
                  <c:v>0.12999999999999998</c:v>
                </c:pt>
                <c:pt idx="16">
                  <c:v>0.13235</c:v>
                </c:pt>
                <c:pt idx="17">
                  <c:v>0.14045</c:v>
                </c:pt>
                <c:pt idx="18">
                  <c:v>0.13999999999999999</c:v>
                </c:pt>
                <c:pt idx="19">
                  <c:v>0.14235</c:v>
                </c:pt>
                <c:pt idx="20">
                  <c:v>0.15045</c:v>
                </c:pt>
                <c:pt idx="21">
                  <c:v>0.15</c:v>
                </c:pt>
                <c:pt idx="22">
                  <c:v>0.15235</c:v>
                </c:pt>
                <c:pt idx="23">
                  <c:v>0.16045</c:v>
                </c:pt>
                <c:pt idx="24">
                  <c:v>0.16</c:v>
                </c:pt>
                <c:pt idx="25">
                  <c:v>0.16235000000000002</c:v>
                </c:pt>
                <c:pt idx="26">
                  <c:v>0.17045000000000002</c:v>
                </c:pt>
                <c:pt idx="27">
                  <c:v>0.17</c:v>
                </c:pt>
                <c:pt idx="28">
                  <c:v>0.17235000000000003</c:v>
                </c:pt>
                <c:pt idx="29">
                  <c:v>0.18045000000000003</c:v>
                </c:pt>
                <c:pt idx="30">
                  <c:v>0.18000000000000002</c:v>
                </c:pt>
                <c:pt idx="31">
                  <c:v>0.18235000000000004</c:v>
                </c:pt>
                <c:pt idx="32">
                  <c:v>0.19045000000000004</c:v>
                </c:pt>
                <c:pt idx="33">
                  <c:v>0.19000000000000003</c:v>
                </c:pt>
                <c:pt idx="34">
                  <c:v>0.19235000000000005</c:v>
                </c:pt>
                <c:pt idx="35">
                  <c:v>0.20045000000000004</c:v>
                </c:pt>
                <c:pt idx="36">
                  <c:v>0.20000000000000004</c:v>
                </c:pt>
                <c:pt idx="37">
                  <c:v>0.29235000000000005</c:v>
                </c:pt>
                <c:pt idx="38">
                  <c:v>0.30045000000000005</c:v>
                </c:pt>
                <c:pt idx="39">
                  <c:v>0.30000000000000004</c:v>
                </c:pt>
                <c:pt idx="40">
                  <c:v>0.3923500000000001</c:v>
                </c:pt>
                <c:pt idx="41">
                  <c:v>0.4004500000000001</c:v>
                </c:pt>
                <c:pt idx="42">
                  <c:v>0.4</c:v>
                </c:pt>
                <c:pt idx="43">
                  <c:v>0.49235000000000007</c:v>
                </c:pt>
                <c:pt idx="44">
                  <c:v>0.5004500000000001</c:v>
                </c:pt>
                <c:pt idx="45">
                  <c:v>0.5</c:v>
                </c:pt>
                <c:pt idx="46">
                  <c:v>0.59235</c:v>
                </c:pt>
                <c:pt idx="47">
                  <c:v>0.60045</c:v>
                </c:pt>
                <c:pt idx="48">
                  <c:v>0.6</c:v>
                </c:pt>
                <c:pt idx="49">
                  <c:v>0.69235</c:v>
                </c:pt>
                <c:pt idx="50">
                  <c:v>0.70045</c:v>
                </c:pt>
                <c:pt idx="51">
                  <c:v>0.7</c:v>
                </c:pt>
                <c:pt idx="52">
                  <c:v>0.79235</c:v>
                </c:pt>
                <c:pt idx="53">
                  <c:v>0.80045</c:v>
                </c:pt>
                <c:pt idx="54">
                  <c:v>0.7999999999999999</c:v>
                </c:pt>
                <c:pt idx="55">
                  <c:v>0.89235</c:v>
                </c:pt>
                <c:pt idx="56">
                  <c:v>0.90045</c:v>
                </c:pt>
                <c:pt idx="57">
                  <c:v>0.8999999999999999</c:v>
                </c:pt>
                <c:pt idx="58">
                  <c:v>0.99235</c:v>
                </c:pt>
                <c:pt idx="59">
                  <c:v>1.00045</c:v>
                </c:pt>
                <c:pt idx="60">
                  <c:v>0.9999999999999999</c:v>
                </c:pt>
                <c:pt idx="61">
                  <c:v>1.09235</c:v>
                </c:pt>
                <c:pt idx="62">
                  <c:v>1.1004500000000002</c:v>
                </c:pt>
                <c:pt idx="63">
                  <c:v>1.0999999999999999</c:v>
                </c:pt>
                <c:pt idx="64">
                  <c:v>1.19235</c:v>
                </c:pt>
                <c:pt idx="65">
                  <c:v>1.2004500000000002</c:v>
                </c:pt>
                <c:pt idx="66">
                  <c:v>1.2</c:v>
                </c:pt>
                <c:pt idx="67">
                  <c:v>1.29235</c:v>
                </c:pt>
                <c:pt idx="68">
                  <c:v>1.3004500000000003</c:v>
                </c:pt>
                <c:pt idx="69">
                  <c:v>1.3</c:v>
                </c:pt>
                <c:pt idx="70">
                  <c:v>1.3923500000000002</c:v>
                </c:pt>
                <c:pt idx="71">
                  <c:v>1.4004500000000004</c:v>
                </c:pt>
                <c:pt idx="72">
                  <c:v>1.4000000000000001</c:v>
                </c:pt>
                <c:pt idx="73">
                  <c:v>1.4923500000000003</c:v>
                </c:pt>
                <c:pt idx="74">
                  <c:v>1.5004500000000005</c:v>
                </c:pt>
                <c:pt idx="75">
                  <c:v>1.5000000000000002</c:v>
                </c:pt>
                <c:pt idx="76">
                  <c:v>1.5923500000000004</c:v>
                </c:pt>
                <c:pt idx="77">
                  <c:v>1.6004500000000006</c:v>
                </c:pt>
                <c:pt idx="78">
                  <c:v>2</c:v>
                </c:pt>
                <c:pt idx="79">
                  <c:v>2.0923500000000006</c:v>
                </c:pt>
                <c:pt idx="80">
                  <c:v>2.1004500000000004</c:v>
                </c:pt>
                <c:pt idx="81">
                  <c:v>2.5</c:v>
                </c:pt>
                <c:pt idx="82">
                  <c:v>2.5923500000000006</c:v>
                </c:pt>
                <c:pt idx="83">
                  <c:v>2.6004500000000004</c:v>
                </c:pt>
                <c:pt idx="84">
                  <c:v>3</c:v>
                </c:pt>
                <c:pt idx="85">
                  <c:v>3.0923500000000006</c:v>
                </c:pt>
                <c:pt idx="86">
                  <c:v>3.1004500000000004</c:v>
                </c:pt>
                <c:pt idx="87">
                  <c:v>3.5</c:v>
                </c:pt>
                <c:pt idx="88">
                  <c:v>3.5923500000000006</c:v>
                </c:pt>
                <c:pt idx="89">
                  <c:v>3.6004500000000004</c:v>
                </c:pt>
                <c:pt idx="90">
                  <c:v>4</c:v>
                </c:pt>
                <c:pt idx="91">
                  <c:v>4.092350000000001</c:v>
                </c:pt>
                <c:pt idx="92">
                  <c:v>4.10045</c:v>
                </c:pt>
                <c:pt idx="93">
                  <c:v>4.5</c:v>
                </c:pt>
              </c:numCache>
            </c:numRef>
          </c:xVal>
          <c:yVal>
            <c:numRef>
              <c:f>PV_calculation!$C$22:$C$115</c:f>
              <c:numCache>
                <c:ptCount val="94"/>
                <c:pt idx="0">
                  <c:v>599255829.7706846</c:v>
                </c:pt>
                <c:pt idx="1">
                  <c:v>386368733.1424538</c:v>
                </c:pt>
                <c:pt idx="2">
                  <c:v>312017210.53693175</c:v>
                </c:pt>
                <c:pt idx="3">
                  <c:v>146656584.8603753</c:v>
                </c:pt>
                <c:pt idx="4">
                  <c:v>116542006.84295821</c:v>
                </c:pt>
                <c:pt idx="5">
                  <c:v>59307780.50095114</c:v>
                </c:pt>
                <c:pt idx="6">
                  <c:v>61361665.10459797</c:v>
                </c:pt>
                <c:pt idx="7">
                  <c:v>51544383.259450495</c:v>
                </c:pt>
                <c:pt idx="8">
                  <c:v>29809374.328782275</c:v>
                </c:pt>
                <c:pt idx="9">
                  <c:v>30675434.044841573</c:v>
                </c:pt>
                <c:pt idx="10">
                  <c:v>26465802.77709645</c:v>
                </c:pt>
                <c:pt idx="11">
                  <c:v>16439670.403131336</c:v>
                </c:pt>
                <c:pt idx="12">
                  <c:v>16860311.316106707</c:v>
                </c:pt>
                <c:pt idx="13">
                  <c:v>14797220.368104056</c:v>
                </c:pt>
                <c:pt idx="14">
                  <c:v>9682170.539470762</c:v>
                </c:pt>
                <c:pt idx="15">
                  <c:v>9902892.101549968</c:v>
                </c:pt>
                <c:pt idx="16">
                  <c:v>8814917.779065587</c:v>
                </c:pt>
                <c:pt idx="17">
                  <c:v>6058376.742639512</c:v>
                </c:pt>
                <c:pt idx="18">
                  <c:v>6179024.492997311</c:v>
                </c:pt>
                <c:pt idx="19">
                  <c:v>5582975.8776400015</c:v>
                </c:pt>
                <c:pt idx="20">
                  <c:v>4060637.2206983045</c:v>
                </c:pt>
                <c:pt idx="21">
                  <c:v>4127469.770547889</c:v>
                </c:pt>
                <c:pt idx="22">
                  <c:v>3797350.349675484</c:v>
                </c:pt>
                <c:pt idx="23">
                  <c:v>2959031.929719493</c:v>
                </c:pt>
                <c:pt idx="24">
                  <c:v>2995487.452824317</c:v>
                </c:pt>
                <c:pt idx="25">
                  <c:v>2816011.372233562</c:v>
                </c:pt>
                <c:pt idx="26">
                  <c:v>2371688.198888868</c:v>
                </c:pt>
                <c:pt idx="27">
                  <c:v>2390436.8730020225</c:v>
                </c:pt>
                <c:pt idx="28">
                  <c:v>2298969.1762327924</c:v>
                </c:pt>
                <c:pt idx="29">
                  <c:v>2087151.8241920993</c:v>
                </c:pt>
                <c:pt idx="30">
                  <c:v>2095381.9788841605</c:v>
                </c:pt>
                <c:pt idx="31">
                  <c:v>2056252.0283424407</c:v>
                </c:pt>
                <c:pt idx="32">
                  <c:v>1983242.2411837652</c:v>
                </c:pt>
                <c:pt idx="33">
                  <c:v>1985183.8585809544</c:v>
                </c:pt>
                <c:pt idx="34">
                  <c:v>1977340.774716206</c:v>
                </c:pt>
                <c:pt idx="35">
                  <c:v>1987058.975925155</c:v>
                </c:pt>
                <c:pt idx="36">
                  <c:v>1985270.5014700256</c:v>
                </c:pt>
                <c:pt idx="37">
                  <c:v>3005822.261308778</c:v>
                </c:pt>
                <c:pt idx="38">
                  <c:v>3080570.7282758355</c:v>
                </c:pt>
                <c:pt idx="39">
                  <c:v>3076566.255781153</c:v>
                </c:pt>
                <c:pt idx="40">
                  <c:v>3587423.8612604253</c:v>
                </c:pt>
                <c:pt idx="41">
                  <c:v>3608654.8558478616</c:v>
                </c:pt>
                <c:pt idx="42">
                  <c:v>3607549.9993110485</c:v>
                </c:pt>
                <c:pt idx="43">
                  <c:v>3695468.986091187</c:v>
                </c:pt>
                <c:pt idx="44">
                  <c:v>3693349.709664451</c:v>
                </c:pt>
                <c:pt idx="45">
                  <c:v>3693497.198325961</c:v>
                </c:pt>
                <c:pt idx="46">
                  <c:v>3608977.549866924</c:v>
                </c:pt>
                <c:pt idx="47">
                  <c:v>3597813.9555504974</c:v>
                </c:pt>
                <c:pt idx="48">
                  <c:v>3598445.105080786</c:v>
                </c:pt>
                <c:pt idx="49">
                  <c:v>3449890.6718665105</c:v>
                </c:pt>
                <c:pt idx="50">
                  <c:v>3435645.0503539424</c:v>
                </c:pt>
                <c:pt idx="51">
                  <c:v>3436439.5462420294</c:v>
                </c:pt>
                <c:pt idx="52">
                  <c:v>3269193.1057978994</c:v>
                </c:pt>
                <c:pt idx="53">
                  <c:v>3254379.2654981366</c:v>
                </c:pt>
                <c:pt idx="54">
                  <c:v>3255201.992768993</c:v>
                </c:pt>
                <c:pt idx="55">
                  <c:v>3088417.7931893906</c:v>
                </c:pt>
                <c:pt idx="56">
                  <c:v>3074092.2783979373</c:v>
                </c:pt>
                <c:pt idx="57">
                  <c:v>3074886.505649219</c:v>
                </c:pt>
                <c:pt idx="58">
                  <c:v>2916454.344271161</c:v>
                </c:pt>
                <c:pt idx="59">
                  <c:v>2903033.277588537</c:v>
                </c:pt>
                <c:pt idx="60">
                  <c:v>2903776.7663961397</c:v>
                </c:pt>
                <c:pt idx="61">
                  <c:v>2756571.2437929567</c:v>
                </c:pt>
                <c:pt idx="62">
                  <c:v>2744182.016181501</c:v>
                </c:pt>
                <c:pt idx="63">
                  <c:v>2744868.087977426</c:v>
                </c:pt>
                <c:pt idx="64">
                  <c:v>2609495.8114033127</c:v>
                </c:pt>
                <c:pt idx="65">
                  <c:v>2598135.5420389688</c:v>
                </c:pt>
                <c:pt idx="66">
                  <c:v>2598764.5341785355</c:v>
                </c:pt>
                <c:pt idx="67">
                  <c:v>2474822.2093885913</c:v>
                </c:pt>
                <c:pt idx="68">
                  <c:v>2464431.6158932745</c:v>
                </c:pt>
                <c:pt idx="69">
                  <c:v>2465006.894504144</c:v>
                </c:pt>
                <c:pt idx="70">
                  <c:v>2351673.770134178</c:v>
                </c:pt>
                <c:pt idx="71">
                  <c:v>2342172.28180102</c:v>
                </c:pt>
                <c:pt idx="72">
                  <c:v>2342698.345753282</c:v>
                </c:pt>
                <c:pt idx="73">
                  <c:v>2239018.455731606</c:v>
                </c:pt>
                <c:pt idx="74">
                  <c:v>2230320.9144906034</c:v>
                </c:pt>
                <c:pt idx="75">
                  <c:v>2230802.4939894793</c:v>
                </c:pt>
                <c:pt idx="76">
                  <c:v>2135817.6696940223</c:v>
                </c:pt>
                <c:pt idx="77">
                  <c:v>2127842.0533850268</c:v>
                </c:pt>
                <c:pt idx="78">
                  <c:v>1793879.554926298</c:v>
                </c:pt>
                <c:pt idx="79">
                  <c:v>1730512.2451936267</c:v>
                </c:pt>
                <c:pt idx="80">
                  <c:v>1725159.7159317278</c:v>
                </c:pt>
                <c:pt idx="81">
                  <c:v>1495910.2306314646</c:v>
                </c:pt>
                <c:pt idx="82">
                  <c:v>1451149.7305090667</c:v>
                </c:pt>
                <c:pt idx="83">
                  <c:v>1447348.6478911038</c:v>
                </c:pt>
                <c:pt idx="84">
                  <c:v>1281406.7409683925</c:v>
                </c:pt>
                <c:pt idx="85">
                  <c:v>1248252.7818861902</c:v>
                </c:pt>
                <c:pt idx="86">
                  <c:v>1245425.426368515</c:v>
                </c:pt>
                <c:pt idx="87">
                  <c:v>1120112.065807762</c:v>
                </c:pt>
                <c:pt idx="88">
                  <c:v>1094620.4860423037</c:v>
                </c:pt>
                <c:pt idx="89">
                  <c:v>1092439.348504297</c:v>
                </c:pt>
                <c:pt idx="90">
                  <c:v>994599.7963876512</c:v>
                </c:pt>
                <c:pt idx="91">
                  <c:v>974411.2959682934</c:v>
                </c:pt>
                <c:pt idx="92">
                  <c:v>972679.3237345848</c:v>
                </c:pt>
                <c:pt idx="93">
                  <c:v>894232.2375430933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PV_calculation!$D$11</c:f>
              <c:strCache>
                <c:ptCount val="1"/>
                <c:pt idx="0">
                  <c:v>562.16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PV_calculation!$A$22:$A$115</c:f>
              <c:numCache>
                <c:ptCount val="94"/>
                <c:pt idx="0">
                  <c:v>0.08</c:v>
                </c:pt>
                <c:pt idx="1">
                  <c:v>0.08235</c:v>
                </c:pt>
                <c:pt idx="2">
                  <c:v>0.083734</c:v>
                </c:pt>
                <c:pt idx="3">
                  <c:v>0.09</c:v>
                </c:pt>
                <c:pt idx="4">
                  <c:v>0.09235</c:v>
                </c:pt>
                <c:pt idx="5">
                  <c:v>0.10045</c:v>
                </c:pt>
                <c:pt idx="6">
                  <c:v>0.09999999999999999</c:v>
                </c:pt>
                <c:pt idx="7">
                  <c:v>0.10235</c:v>
                </c:pt>
                <c:pt idx="8">
                  <c:v>0.11044999999999999</c:v>
                </c:pt>
                <c:pt idx="9">
                  <c:v>0.10999999999999999</c:v>
                </c:pt>
                <c:pt idx="10">
                  <c:v>0.11234999999999999</c:v>
                </c:pt>
                <c:pt idx="11">
                  <c:v>0.12044999999999999</c:v>
                </c:pt>
                <c:pt idx="12">
                  <c:v>0.11999999999999998</c:v>
                </c:pt>
                <c:pt idx="13">
                  <c:v>0.12234999999999999</c:v>
                </c:pt>
                <c:pt idx="14">
                  <c:v>0.13044999999999998</c:v>
                </c:pt>
                <c:pt idx="15">
                  <c:v>0.12999999999999998</c:v>
                </c:pt>
                <c:pt idx="16">
                  <c:v>0.13235</c:v>
                </c:pt>
                <c:pt idx="17">
                  <c:v>0.14045</c:v>
                </c:pt>
                <c:pt idx="18">
                  <c:v>0.13999999999999999</c:v>
                </c:pt>
                <c:pt idx="19">
                  <c:v>0.14235</c:v>
                </c:pt>
                <c:pt idx="20">
                  <c:v>0.15045</c:v>
                </c:pt>
                <c:pt idx="21">
                  <c:v>0.15</c:v>
                </c:pt>
                <c:pt idx="22">
                  <c:v>0.15235</c:v>
                </c:pt>
                <c:pt idx="23">
                  <c:v>0.16045</c:v>
                </c:pt>
                <c:pt idx="24">
                  <c:v>0.16</c:v>
                </c:pt>
                <c:pt idx="25">
                  <c:v>0.16235000000000002</c:v>
                </c:pt>
                <c:pt idx="26">
                  <c:v>0.17045000000000002</c:v>
                </c:pt>
                <c:pt idx="27">
                  <c:v>0.17</c:v>
                </c:pt>
                <c:pt idx="28">
                  <c:v>0.17235000000000003</c:v>
                </c:pt>
                <c:pt idx="29">
                  <c:v>0.18045000000000003</c:v>
                </c:pt>
                <c:pt idx="30">
                  <c:v>0.18000000000000002</c:v>
                </c:pt>
                <c:pt idx="31">
                  <c:v>0.18235000000000004</c:v>
                </c:pt>
                <c:pt idx="32">
                  <c:v>0.19045000000000004</c:v>
                </c:pt>
                <c:pt idx="33">
                  <c:v>0.19000000000000003</c:v>
                </c:pt>
                <c:pt idx="34">
                  <c:v>0.19235000000000005</c:v>
                </c:pt>
                <c:pt idx="35">
                  <c:v>0.20045000000000004</c:v>
                </c:pt>
                <c:pt idx="36">
                  <c:v>0.20000000000000004</c:v>
                </c:pt>
                <c:pt idx="37">
                  <c:v>0.29235000000000005</c:v>
                </c:pt>
                <c:pt idx="38">
                  <c:v>0.30045000000000005</c:v>
                </c:pt>
                <c:pt idx="39">
                  <c:v>0.30000000000000004</c:v>
                </c:pt>
                <c:pt idx="40">
                  <c:v>0.3923500000000001</c:v>
                </c:pt>
                <c:pt idx="41">
                  <c:v>0.4004500000000001</c:v>
                </c:pt>
                <c:pt idx="42">
                  <c:v>0.4</c:v>
                </c:pt>
                <c:pt idx="43">
                  <c:v>0.49235000000000007</c:v>
                </c:pt>
                <c:pt idx="44">
                  <c:v>0.5004500000000001</c:v>
                </c:pt>
                <c:pt idx="45">
                  <c:v>0.5</c:v>
                </c:pt>
                <c:pt idx="46">
                  <c:v>0.59235</c:v>
                </c:pt>
                <c:pt idx="47">
                  <c:v>0.60045</c:v>
                </c:pt>
                <c:pt idx="48">
                  <c:v>0.6</c:v>
                </c:pt>
                <c:pt idx="49">
                  <c:v>0.69235</c:v>
                </c:pt>
                <c:pt idx="50">
                  <c:v>0.70045</c:v>
                </c:pt>
                <c:pt idx="51">
                  <c:v>0.7</c:v>
                </c:pt>
                <c:pt idx="52">
                  <c:v>0.79235</c:v>
                </c:pt>
                <c:pt idx="53">
                  <c:v>0.80045</c:v>
                </c:pt>
                <c:pt idx="54">
                  <c:v>0.7999999999999999</c:v>
                </c:pt>
                <c:pt idx="55">
                  <c:v>0.89235</c:v>
                </c:pt>
                <c:pt idx="56">
                  <c:v>0.90045</c:v>
                </c:pt>
                <c:pt idx="57">
                  <c:v>0.8999999999999999</c:v>
                </c:pt>
                <c:pt idx="58">
                  <c:v>0.99235</c:v>
                </c:pt>
                <c:pt idx="59">
                  <c:v>1.00045</c:v>
                </c:pt>
                <c:pt idx="60">
                  <c:v>0.9999999999999999</c:v>
                </c:pt>
                <c:pt idx="61">
                  <c:v>1.09235</c:v>
                </c:pt>
                <c:pt idx="62">
                  <c:v>1.1004500000000002</c:v>
                </c:pt>
                <c:pt idx="63">
                  <c:v>1.0999999999999999</c:v>
                </c:pt>
                <c:pt idx="64">
                  <c:v>1.19235</c:v>
                </c:pt>
                <c:pt idx="65">
                  <c:v>1.2004500000000002</c:v>
                </c:pt>
                <c:pt idx="66">
                  <c:v>1.2</c:v>
                </c:pt>
                <c:pt idx="67">
                  <c:v>1.29235</c:v>
                </c:pt>
                <c:pt idx="68">
                  <c:v>1.3004500000000003</c:v>
                </c:pt>
                <c:pt idx="69">
                  <c:v>1.3</c:v>
                </c:pt>
                <c:pt idx="70">
                  <c:v>1.3923500000000002</c:v>
                </c:pt>
                <c:pt idx="71">
                  <c:v>1.4004500000000004</c:v>
                </c:pt>
                <c:pt idx="72">
                  <c:v>1.4000000000000001</c:v>
                </c:pt>
                <c:pt idx="73">
                  <c:v>1.4923500000000003</c:v>
                </c:pt>
                <c:pt idx="74">
                  <c:v>1.5004500000000005</c:v>
                </c:pt>
                <c:pt idx="75">
                  <c:v>1.5000000000000002</c:v>
                </c:pt>
                <c:pt idx="76">
                  <c:v>1.5923500000000004</c:v>
                </c:pt>
                <c:pt idx="77">
                  <c:v>1.6004500000000006</c:v>
                </c:pt>
                <c:pt idx="78">
                  <c:v>2</c:v>
                </c:pt>
                <c:pt idx="79">
                  <c:v>2.0923500000000006</c:v>
                </c:pt>
                <c:pt idx="80">
                  <c:v>2.1004500000000004</c:v>
                </c:pt>
                <c:pt idx="81">
                  <c:v>2.5</c:v>
                </c:pt>
                <c:pt idx="82">
                  <c:v>2.5923500000000006</c:v>
                </c:pt>
                <c:pt idx="83">
                  <c:v>2.6004500000000004</c:v>
                </c:pt>
                <c:pt idx="84">
                  <c:v>3</c:v>
                </c:pt>
                <c:pt idx="85">
                  <c:v>3.0923500000000006</c:v>
                </c:pt>
                <c:pt idx="86">
                  <c:v>3.1004500000000004</c:v>
                </c:pt>
                <c:pt idx="87">
                  <c:v>3.5</c:v>
                </c:pt>
                <c:pt idx="88">
                  <c:v>3.5923500000000006</c:v>
                </c:pt>
                <c:pt idx="89">
                  <c:v>3.6004500000000004</c:v>
                </c:pt>
                <c:pt idx="90">
                  <c:v>4</c:v>
                </c:pt>
                <c:pt idx="91">
                  <c:v>4.092350000000001</c:v>
                </c:pt>
                <c:pt idx="92">
                  <c:v>4.10045</c:v>
                </c:pt>
                <c:pt idx="93">
                  <c:v>4.5</c:v>
                </c:pt>
              </c:numCache>
            </c:numRef>
          </c:xVal>
          <c:yVal>
            <c:numRef>
              <c:f>PV_calculation!$D$22:$D$115</c:f>
              <c:numCache>
                <c:ptCount val="94"/>
                <c:pt idx="0">
                  <c:v>652144035.2581134</c:v>
                </c:pt>
                <c:pt idx="1">
                  <c:v>425444746.0718863</c:v>
                </c:pt>
                <c:pt idx="2">
                  <c:v>346093181.8366631</c:v>
                </c:pt>
                <c:pt idx="3">
                  <c:v>168781927.88124582</c:v>
                </c:pt>
                <c:pt idx="4">
                  <c:v>136225345.30833995</c:v>
                </c:pt>
                <c:pt idx="5">
                  <c:v>73729711.19261535</c:v>
                </c:pt>
                <c:pt idx="6">
                  <c:v>75996112.7634056</c:v>
                </c:pt>
                <c:pt idx="7">
                  <c:v>65136929.022085145</c:v>
                </c:pt>
                <c:pt idx="8">
                  <c:v>40756596.894500226</c:v>
                </c:pt>
                <c:pt idx="9">
                  <c:v>41741398.469420075</c:v>
                </c:pt>
                <c:pt idx="10">
                  <c:v>36939192.22568342</c:v>
                </c:pt>
                <c:pt idx="11">
                  <c:v>25285891.490692213</c:v>
                </c:pt>
                <c:pt idx="12">
                  <c:v>25783493.298393324</c:v>
                </c:pt>
                <c:pt idx="13">
                  <c:v>23332553.656493768</c:v>
                </c:pt>
                <c:pt idx="14">
                  <c:v>17103086.052862756</c:v>
                </c:pt>
                <c:pt idx="15">
                  <c:v>17378173.28782714</c:v>
                </c:pt>
                <c:pt idx="16">
                  <c:v>16014526.423595682</c:v>
                </c:pt>
                <c:pt idx="17">
                  <c:v>12442204.863118947</c:v>
                </c:pt>
                <c:pt idx="18">
                  <c:v>12603470.123940848</c:v>
                </c:pt>
                <c:pt idx="19">
                  <c:v>11800588.617028914</c:v>
                </c:pt>
                <c:pt idx="20">
                  <c:v>9653389.86865031</c:v>
                </c:pt>
                <c:pt idx="21">
                  <c:v>9751788.036426641</c:v>
                </c:pt>
                <c:pt idx="22">
                  <c:v>9260432.529121399</c:v>
                </c:pt>
                <c:pt idx="23">
                  <c:v>7927467.934748799</c:v>
                </c:pt>
                <c:pt idx="24">
                  <c:v>7989183.54090675</c:v>
                </c:pt>
                <c:pt idx="25">
                  <c:v>7680374.899911977</c:v>
                </c:pt>
                <c:pt idx="26">
                  <c:v>6834536.835416846</c:v>
                </c:pt>
                <c:pt idx="27">
                  <c:v>6873963.4877688885</c:v>
                </c:pt>
                <c:pt idx="28">
                  <c:v>6676425.89293763</c:v>
                </c:pt>
                <c:pt idx="29">
                  <c:v>6132170.932111107</c:v>
                </c:pt>
                <c:pt idx="30">
                  <c:v>6157638.016557328</c:v>
                </c:pt>
                <c:pt idx="31">
                  <c:v>6029955.077639684</c:v>
                </c:pt>
                <c:pt idx="32">
                  <c:v>5677239.898316331</c:v>
                </c:pt>
                <c:pt idx="33">
                  <c:v>5693765.340262324</c:v>
                </c:pt>
                <c:pt idx="34">
                  <c:v>5610904.785593957</c:v>
                </c:pt>
                <c:pt idx="35">
                  <c:v>5382124.1340427585</c:v>
                </c:pt>
                <c:pt idx="36">
                  <c:v>5392829.250451971</c:v>
                </c:pt>
                <c:pt idx="37">
                  <c:v>4898425.651877886</c:v>
                </c:pt>
                <c:pt idx="38">
                  <c:v>4898334.640795991</c:v>
                </c:pt>
                <c:pt idx="39">
                  <c:v>4898346.736858921</c:v>
                </c:pt>
                <c:pt idx="40">
                  <c:v>4825899.649893131</c:v>
                </c:pt>
                <c:pt idx="41">
                  <c:v>4812102.478247087</c:v>
                </c:pt>
                <c:pt idx="42">
                  <c:v>4812896.1117162</c:v>
                </c:pt>
                <c:pt idx="43">
                  <c:v>4600288.7747835005</c:v>
                </c:pt>
                <c:pt idx="44">
                  <c:v>4578333.404599629</c:v>
                </c:pt>
                <c:pt idx="45">
                  <c:v>4579561.862455497</c:v>
                </c:pt>
                <c:pt idx="46">
                  <c:v>4314863.285744148</c:v>
                </c:pt>
                <c:pt idx="47">
                  <c:v>4291113.248795245</c:v>
                </c:pt>
                <c:pt idx="48">
                  <c:v>4292432.696565124</c:v>
                </c:pt>
                <c:pt idx="49">
                  <c:v>4025109.8236126383</c:v>
                </c:pt>
                <c:pt idx="50">
                  <c:v>4002246.2104477175</c:v>
                </c:pt>
                <c:pt idx="51">
                  <c:v>4003513.1363848317</c:v>
                </c:pt>
                <c:pt idx="52">
                  <c:v>3752692.692172112</c:v>
                </c:pt>
                <c:pt idx="53">
                  <c:v>3731646.781960589</c:v>
                </c:pt>
                <c:pt idx="54">
                  <c:v>3732811.7598423953</c:v>
                </c:pt>
                <c:pt idx="55">
                  <c:v>3504335.4785195007</c:v>
                </c:pt>
                <c:pt idx="56">
                  <c:v>3485314.0216214727</c:v>
                </c:pt>
                <c:pt idx="57">
                  <c:v>3486366.495215032</c:v>
                </c:pt>
                <c:pt idx="58">
                  <c:v>3280696.9987062947</c:v>
                </c:pt>
                <c:pt idx="59">
                  <c:v>3263622.100009671</c:v>
                </c:pt>
                <c:pt idx="60">
                  <c:v>3264566.74565309</c:v>
                </c:pt>
                <c:pt idx="61">
                  <c:v>3080131.2114178473</c:v>
                </c:pt>
                <c:pt idx="62">
                  <c:v>3064824.9320803043</c:v>
                </c:pt>
                <c:pt idx="63">
                  <c:v>3065671.7407160085</c:v>
                </c:pt>
                <c:pt idx="64">
                  <c:v>2900262.2452546284</c:v>
                </c:pt>
                <c:pt idx="65">
                  <c:v>2886523.5590875326</c:v>
                </c:pt>
                <c:pt idx="66">
                  <c:v>2887283.704060926</c:v>
                </c:pt>
                <c:pt idx="67">
                  <c:v>2738634.757328288</c:v>
                </c:pt>
                <c:pt idx="68">
                  <c:v>2726270.5701386444</c:v>
                </c:pt>
                <c:pt idx="69">
                  <c:v>2726954.745520993</c:v>
                </c:pt>
                <c:pt idx="70">
                  <c:v>2592967.552680693</c:v>
                </c:pt>
                <c:pt idx="71">
                  <c:v>2581803.882242374</c:v>
                </c:pt>
                <c:pt idx="72">
                  <c:v>2582421.708368399</c:v>
                </c:pt>
                <c:pt idx="73">
                  <c:v>2461235.8428703463</c:v>
                </c:pt>
                <c:pt idx="74">
                  <c:v>2451120.4686893383</c:v>
                </c:pt>
                <c:pt idx="75">
                  <c:v>2451680.3562395955</c:v>
                </c:pt>
                <c:pt idx="76">
                  <c:v>2341680.6512619946</c:v>
                </c:pt>
                <c:pt idx="77">
                  <c:v>2332482.235120195</c:v>
                </c:pt>
                <c:pt idx="78">
                  <c:v>1951894.1984580783</c:v>
                </c:pt>
                <c:pt idx="79">
                  <c:v>1880570.3429339705</c:v>
                </c:pt>
                <c:pt idx="80">
                  <c:v>1874557.262069042</c:v>
                </c:pt>
                <c:pt idx="81">
                  <c:v>1618572.1338536134</c:v>
                </c:pt>
                <c:pt idx="82">
                  <c:v>1568921.5545970362</c:v>
                </c:pt>
                <c:pt idx="83">
                  <c:v>1564709.830366147</c:v>
                </c:pt>
                <c:pt idx="84">
                  <c:v>1381511.5253771888</c:v>
                </c:pt>
                <c:pt idx="85">
                  <c:v>1345059.781608203</c:v>
                </c:pt>
                <c:pt idx="86">
                  <c:v>1341953.3975040836</c:v>
                </c:pt>
                <c:pt idx="87">
                  <c:v>1204608.8887455692</c:v>
                </c:pt>
                <c:pt idx="88">
                  <c:v>1176747.6691983426</c:v>
                </c:pt>
                <c:pt idx="89">
                  <c:v>1174364.9593537517</c:v>
                </c:pt>
                <c:pt idx="90">
                  <c:v>1067670.0259673418</c:v>
                </c:pt>
                <c:pt idx="91">
                  <c:v>1045698.5935442019</c:v>
                </c:pt>
                <c:pt idx="92">
                  <c:v>1043814.3523688529</c:v>
                </c:pt>
                <c:pt idx="93">
                  <c:v>958582.3225460197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PV_calculation!$E$11</c:f>
              <c:strCache>
                <c:ptCount val="1"/>
                <c:pt idx="0">
                  <c:v>781.9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PV_calculation!$A$22:$A$115</c:f>
              <c:numCache>
                <c:ptCount val="94"/>
                <c:pt idx="0">
                  <c:v>0.08</c:v>
                </c:pt>
                <c:pt idx="1">
                  <c:v>0.08235</c:v>
                </c:pt>
                <c:pt idx="2">
                  <c:v>0.083734</c:v>
                </c:pt>
                <c:pt idx="3">
                  <c:v>0.09</c:v>
                </c:pt>
                <c:pt idx="4">
                  <c:v>0.09235</c:v>
                </c:pt>
                <c:pt idx="5">
                  <c:v>0.10045</c:v>
                </c:pt>
                <c:pt idx="6">
                  <c:v>0.09999999999999999</c:v>
                </c:pt>
                <c:pt idx="7">
                  <c:v>0.10235</c:v>
                </c:pt>
                <c:pt idx="8">
                  <c:v>0.11044999999999999</c:v>
                </c:pt>
                <c:pt idx="9">
                  <c:v>0.10999999999999999</c:v>
                </c:pt>
                <c:pt idx="10">
                  <c:v>0.11234999999999999</c:v>
                </c:pt>
                <c:pt idx="11">
                  <c:v>0.12044999999999999</c:v>
                </c:pt>
                <c:pt idx="12">
                  <c:v>0.11999999999999998</c:v>
                </c:pt>
                <c:pt idx="13">
                  <c:v>0.12234999999999999</c:v>
                </c:pt>
                <c:pt idx="14">
                  <c:v>0.13044999999999998</c:v>
                </c:pt>
                <c:pt idx="15">
                  <c:v>0.12999999999999998</c:v>
                </c:pt>
                <c:pt idx="16">
                  <c:v>0.13235</c:v>
                </c:pt>
                <c:pt idx="17">
                  <c:v>0.14045</c:v>
                </c:pt>
                <c:pt idx="18">
                  <c:v>0.13999999999999999</c:v>
                </c:pt>
                <c:pt idx="19">
                  <c:v>0.14235</c:v>
                </c:pt>
                <c:pt idx="20">
                  <c:v>0.15045</c:v>
                </c:pt>
                <c:pt idx="21">
                  <c:v>0.15</c:v>
                </c:pt>
                <c:pt idx="22">
                  <c:v>0.15235</c:v>
                </c:pt>
                <c:pt idx="23">
                  <c:v>0.16045</c:v>
                </c:pt>
                <c:pt idx="24">
                  <c:v>0.16</c:v>
                </c:pt>
                <c:pt idx="25">
                  <c:v>0.16235000000000002</c:v>
                </c:pt>
                <c:pt idx="26">
                  <c:v>0.17045000000000002</c:v>
                </c:pt>
                <c:pt idx="27">
                  <c:v>0.17</c:v>
                </c:pt>
                <c:pt idx="28">
                  <c:v>0.17235000000000003</c:v>
                </c:pt>
                <c:pt idx="29">
                  <c:v>0.18045000000000003</c:v>
                </c:pt>
                <c:pt idx="30">
                  <c:v>0.18000000000000002</c:v>
                </c:pt>
                <c:pt idx="31">
                  <c:v>0.18235000000000004</c:v>
                </c:pt>
                <c:pt idx="32">
                  <c:v>0.19045000000000004</c:v>
                </c:pt>
                <c:pt idx="33">
                  <c:v>0.19000000000000003</c:v>
                </c:pt>
                <c:pt idx="34">
                  <c:v>0.19235000000000005</c:v>
                </c:pt>
                <c:pt idx="35">
                  <c:v>0.20045000000000004</c:v>
                </c:pt>
                <c:pt idx="36">
                  <c:v>0.20000000000000004</c:v>
                </c:pt>
                <c:pt idx="37">
                  <c:v>0.29235000000000005</c:v>
                </c:pt>
                <c:pt idx="38">
                  <c:v>0.30045000000000005</c:v>
                </c:pt>
                <c:pt idx="39">
                  <c:v>0.30000000000000004</c:v>
                </c:pt>
                <c:pt idx="40">
                  <c:v>0.3923500000000001</c:v>
                </c:pt>
                <c:pt idx="41">
                  <c:v>0.4004500000000001</c:v>
                </c:pt>
                <c:pt idx="42">
                  <c:v>0.4</c:v>
                </c:pt>
                <c:pt idx="43">
                  <c:v>0.49235000000000007</c:v>
                </c:pt>
                <c:pt idx="44">
                  <c:v>0.5004500000000001</c:v>
                </c:pt>
                <c:pt idx="45">
                  <c:v>0.5</c:v>
                </c:pt>
                <c:pt idx="46">
                  <c:v>0.59235</c:v>
                </c:pt>
                <c:pt idx="47">
                  <c:v>0.60045</c:v>
                </c:pt>
                <c:pt idx="48">
                  <c:v>0.6</c:v>
                </c:pt>
                <c:pt idx="49">
                  <c:v>0.69235</c:v>
                </c:pt>
                <c:pt idx="50">
                  <c:v>0.70045</c:v>
                </c:pt>
                <c:pt idx="51">
                  <c:v>0.7</c:v>
                </c:pt>
                <c:pt idx="52">
                  <c:v>0.79235</c:v>
                </c:pt>
                <c:pt idx="53">
                  <c:v>0.80045</c:v>
                </c:pt>
                <c:pt idx="54">
                  <c:v>0.7999999999999999</c:v>
                </c:pt>
                <c:pt idx="55">
                  <c:v>0.89235</c:v>
                </c:pt>
                <c:pt idx="56">
                  <c:v>0.90045</c:v>
                </c:pt>
                <c:pt idx="57">
                  <c:v>0.8999999999999999</c:v>
                </c:pt>
                <c:pt idx="58">
                  <c:v>0.99235</c:v>
                </c:pt>
                <c:pt idx="59">
                  <c:v>1.00045</c:v>
                </c:pt>
                <c:pt idx="60">
                  <c:v>0.9999999999999999</c:v>
                </c:pt>
                <c:pt idx="61">
                  <c:v>1.09235</c:v>
                </c:pt>
                <c:pt idx="62">
                  <c:v>1.1004500000000002</c:v>
                </c:pt>
                <c:pt idx="63">
                  <c:v>1.0999999999999999</c:v>
                </c:pt>
                <c:pt idx="64">
                  <c:v>1.19235</c:v>
                </c:pt>
                <c:pt idx="65">
                  <c:v>1.2004500000000002</c:v>
                </c:pt>
                <c:pt idx="66">
                  <c:v>1.2</c:v>
                </c:pt>
                <c:pt idx="67">
                  <c:v>1.29235</c:v>
                </c:pt>
                <c:pt idx="68">
                  <c:v>1.3004500000000003</c:v>
                </c:pt>
                <c:pt idx="69">
                  <c:v>1.3</c:v>
                </c:pt>
                <c:pt idx="70">
                  <c:v>1.3923500000000002</c:v>
                </c:pt>
                <c:pt idx="71">
                  <c:v>1.4004500000000004</c:v>
                </c:pt>
                <c:pt idx="72">
                  <c:v>1.4000000000000001</c:v>
                </c:pt>
                <c:pt idx="73">
                  <c:v>1.4923500000000003</c:v>
                </c:pt>
                <c:pt idx="74">
                  <c:v>1.5004500000000005</c:v>
                </c:pt>
                <c:pt idx="75">
                  <c:v>1.5000000000000002</c:v>
                </c:pt>
                <c:pt idx="76">
                  <c:v>1.5923500000000004</c:v>
                </c:pt>
                <c:pt idx="77">
                  <c:v>1.6004500000000006</c:v>
                </c:pt>
                <c:pt idx="78">
                  <c:v>2</c:v>
                </c:pt>
                <c:pt idx="79">
                  <c:v>2.0923500000000006</c:v>
                </c:pt>
                <c:pt idx="80">
                  <c:v>2.1004500000000004</c:v>
                </c:pt>
                <c:pt idx="81">
                  <c:v>2.5</c:v>
                </c:pt>
                <c:pt idx="82">
                  <c:v>2.5923500000000006</c:v>
                </c:pt>
                <c:pt idx="83">
                  <c:v>2.6004500000000004</c:v>
                </c:pt>
                <c:pt idx="84">
                  <c:v>3</c:v>
                </c:pt>
                <c:pt idx="85">
                  <c:v>3.0923500000000006</c:v>
                </c:pt>
                <c:pt idx="86">
                  <c:v>3.1004500000000004</c:v>
                </c:pt>
                <c:pt idx="87">
                  <c:v>3.5</c:v>
                </c:pt>
                <c:pt idx="88">
                  <c:v>3.5923500000000006</c:v>
                </c:pt>
                <c:pt idx="89">
                  <c:v>3.6004500000000004</c:v>
                </c:pt>
                <c:pt idx="90">
                  <c:v>4</c:v>
                </c:pt>
                <c:pt idx="91">
                  <c:v>4.092350000000001</c:v>
                </c:pt>
                <c:pt idx="92">
                  <c:v>4.10045</c:v>
                </c:pt>
                <c:pt idx="93">
                  <c:v>4.5</c:v>
                </c:pt>
              </c:numCache>
            </c:numRef>
          </c:xVal>
          <c:yVal>
            <c:numRef>
              <c:f>PV_calculation!$E$22:$E$115</c:f>
              <c:numCache>
                <c:ptCount val="94"/>
                <c:pt idx="0">
                  <c:v>1006481107.6618575</c:v>
                </c:pt>
                <c:pt idx="1">
                  <c:v>685787700.61775</c:v>
                </c:pt>
                <c:pt idx="2">
                  <c:v>572480159.8287129</c:v>
                </c:pt>
                <c:pt idx="3">
                  <c:v>314329375.18661064</c:v>
                </c:pt>
                <c:pt idx="4">
                  <c:v>265348862.92782652</c:v>
                </c:pt>
                <c:pt idx="5">
                  <c:v>167664657.7621199</c:v>
                </c:pt>
                <c:pt idx="6">
                  <c:v>171345724.22793284</c:v>
                </c:pt>
                <c:pt idx="7">
                  <c:v>153557410.2450807</c:v>
                </c:pt>
                <c:pt idx="8">
                  <c:v>111666839.9760915</c:v>
                </c:pt>
                <c:pt idx="9">
                  <c:v>113434802.39229062</c:v>
                </c:pt>
                <c:pt idx="10">
                  <c:v>104727175.66065326</c:v>
                </c:pt>
                <c:pt idx="11">
                  <c:v>82389462.43145013</c:v>
                </c:pt>
                <c:pt idx="12">
                  <c:v>83391026.26140499</c:v>
                </c:pt>
                <c:pt idx="13">
                  <c:v>78401807.58447444</c:v>
                </c:pt>
                <c:pt idx="14">
                  <c:v>64900014.71975776</c:v>
                </c:pt>
                <c:pt idx="15">
                  <c:v>65529130.55044393</c:v>
                </c:pt>
                <c:pt idx="16">
                  <c:v>62371114.19378552</c:v>
                </c:pt>
                <c:pt idx="17">
                  <c:v>53500783.97401839</c:v>
                </c:pt>
                <c:pt idx="18">
                  <c:v>53925407.12265674</c:v>
                </c:pt>
                <c:pt idx="19">
                  <c:v>51781924.901832</c:v>
                </c:pt>
                <c:pt idx="20">
                  <c:v>45591843.66328343</c:v>
                </c:pt>
                <c:pt idx="21">
                  <c:v>45894213.23810106</c:v>
                </c:pt>
                <c:pt idx="22">
                  <c:v>44361269.56430791</c:v>
                </c:pt>
                <c:pt idx="23">
                  <c:v>39837385.724746674</c:v>
                </c:pt>
                <c:pt idx="24">
                  <c:v>40061887.81869468</c:v>
                </c:pt>
                <c:pt idx="25">
                  <c:v>38919791.67823122</c:v>
                </c:pt>
                <c:pt idx="26">
                  <c:v>35489914.40434413</c:v>
                </c:pt>
                <c:pt idx="27">
                  <c:v>35662312.07748278</c:v>
                </c:pt>
                <c:pt idx="28">
                  <c:v>34782806.9411575</c:v>
                </c:pt>
                <c:pt idx="29">
                  <c:v>32103105.13596794</c:v>
                </c:pt>
                <c:pt idx="30">
                  <c:v>32239224.314602587</c:v>
                </c:pt>
                <c:pt idx="31">
                  <c:v>31543158.784634385</c:v>
                </c:pt>
                <c:pt idx="32">
                  <c:v>29396444.30784629</c:v>
                </c:pt>
                <c:pt idx="33">
                  <c:v>29506460.617114965</c:v>
                </c:pt>
                <c:pt idx="34">
                  <c:v>28942749.457935233</c:v>
                </c:pt>
                <c:pt idx="35">
                  <c:v>27186122.196683683</c:v>
                </c:pt>
                <c:pt idx="36">
                  <c:v>27276829.421283863</c:v>
                </c:pt>
                <c:pt idx="37">
                  <c:v>17102235.44956351</c:v>
                </c:pt>
                <c:pt idx="38">
                  <c:v>16624567.008344881</c:v>
                </c:pt>
                <c:pt idx="39">
                  <c:v>16650210.448674025</c:v>
                </c:pt>
                <c:pt idx="40">
                  <c:v>12853635.383820068</c:v>
                </c:pt>
                <c:pt idx="41">
                  <c:v>12615955.794803068</c:v>
                </c:pt>
                <c:pt idx="42">
                  <c:v>12628884.805089315</c:v>
                </c:pt>
                <c:pt idx="43">
                  <c:v>10493031.008744378</c:v>
                </c:pt>
                <c:pt idx="44">
                  <c:v>10343928.114917777</c:v>
                </c:pt>
                <c:pt idx="45">
                  <c:v>10352086.311477106</c:v>
                </c:pt>
                <c:pt idx="46">
                  <c:v>8930772.051685896</c:v>
                </c:pt>
                <c:pt idx="47">
                  <c:v>8826090.53228712</c:v>
                </c:pt>
                <c:pt idx="48">
                  <c:v>8831836.30714766</c:v>
                </c:pt>
                <c:pt idx="49">
                  <c:v>7799710.309101939</c:v>
                </c:pt>
                <c:pt idx="50">
                  <c:v>7721262.081447009</c:v>
                </c:pt>
                <c:pt idx="51">
                  <c:v>7725576.452993151</c:v>
                </c:pt>
                <c:pt idx="52">
                  <c:v>6934966.1798080765</c:v>
                </c:pt>
                <c:pt idx="53">
                  <c:v>6873607.93693067</c:v>
                </c:pt>
                <c:pt idx="54">
                  <c:v>6876987.010447544</c:v>
                </c:pt>
                <c:pt idx="55">
                  <c:v>6248933.559904302</c:v>
                </c:pt>
                <c:pt idx="56">
                  <c:v>6199454.579219265</c:v>
                </c:pt>
                <c:pt idx="57">
                  <c:v>6202182.184674358</c:v>
                </c:pt>
                <c:pt idx="58">
                  <c:v>5689764.900033707</c:v>
                </c:pt>
                <c:pt idx="59">
                  <c:v>5648932.787061102</c:v>
                </c:pt>
                <c:pt idx="60">
                  <c:v>5651185.473410992</c:v>
                </c:pt>
                <c:pt idx="61">
                  <c:v>5224410.462249899</c:v>
                </c:pt>
                <c:pt idx="62">
                  <c:v>5190094.274350833</c:v>
                </c:pt>
                <c:pt idx="63">
                  <c:v>5191988.664106666</c:v>
                </c:pt>
                <c:pt idx="64">
                  <c:v>4830630.550814203</c:v>
                </c:pt>
                <c:pt idx="65">
                  <c:v>4801359.640638093</c:v>
                </c:pt>
                <c:pt idx="66">
                  <c:v>4802976.34365413</c:v>
                </c:pt>
                <c:pt idx="67">
                  <c:v>4492827.858997151</c:v>
                </c:pt>
                <c:pt idx="68">
                  <c:v>4467550.249345543</c:v>
                </c:pt>
                <c:pt idx="69">
                  <c:v>4468946.997838713</c:v>
                </c:pt>
                <c:pt idx="70">
                  <c:v>4199699.538563348</c:v>
                </c:pt>
                <c:pt idx="71">
                  <c:v>4177640.6651723147</c:v>
                </c:pt>
                <c:pt idx="72">
                  <c:v>4178860.009635263</c:v>
                </c:pt>
                <c:pt idx="73">
                  <c:v>3942833.450856126</c:v>
                </c:pt>
                <c:pt idx="74">
                  <c:v>3923409.2153005945</c:v>
                </c:pt>
                <c:pt idx="75">
                  <c:v>3924483.269913149</c:v>
                </c:pt>
                <c:pt idx="76">
                  <c:v>3715828.2171590077</c:v>
                </c:pt>
                <c:pt idx="77">
                  <c:v>3698589.1878701732</c:v>
                </c:pt>
                <c:pt idx="78">
                  <c:v>3010640.5450915312</c:v>
                </c:pt>
                <c:pt idx="79">
                  <c:v>2886701.5954431333</c:v>
                </c:pt>
                <c:pt idx="80">
                  <c:v>2876318.0448763412</c:v>
                </c:pt>
                <c:pt idx="81">
                  <c:v>2443113.8101904797</c:v>
                </c:pt>
                <c:pt idx="82">
                  <c:v>2360975.9246423542</c:v>
                </c:pt>
                <c:pt idx="83">
                  <c:v>2354035.003879905</c:v>
                </c:pt>
                <c:pt idx="84">
                  <c:v>2055987.3030588233</c:v>
                </c:pt>
                <c:pt idx="85">
                  <c:v>1997550.0337893507</c:v>
                </c:pt>
                <c:pt idx="86">
                  <c:v>1992582.861754565</c:v>
                </c:pt>
                <c:pt idx="87">
                  <c:v>1774917.0533362492</c:v>
                </c:pt>
                <c:pt idx="88">
                  <c:v>1731214.9348951168</c:v>
                </c:pt>
                <c:pt idx="89">
                  <c:v>1727484.3981886276</c:v>
                </c:pt>
                <c:pt idx="90">
                  <c:v>1561525.2271268074</c:v>
                </c:pt>
                <c:pt idx="91">
                  <c:v>1527608.960223211</c:v>
                </c:pt>
                <c:pt idx="92">
                  <c:v>1524704.384889177</c:v>
                </c:pt>
                <c:pt idx="93">
                  <c:v>1393974.4872894897</c:v>
                </c:pt>
              </c:numCache>
            </c:numRef>
          </c:yVal>
          <c:smooth val="1"/>
        </c:ser>
        <c:axId val="28036783"/>
        <c:axId val="51004456"/>
      </c:scatterChart>
      <c:valAx>
        <c:axId val="28036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(m3/kmol)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4456"/>
        <c:crosses val="autoZero"/>
        <c:crossBetween val="midCat"/>
        <c:dispUnits/>
      </c:valAx>
      <c:valAx>
        <c:axId val="51004456"/>
        <c:scaling>
          <c:orientation val="minMax"/>
          <c:max val="25000000"/>
          <c:min val="-1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(Pa)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280367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5"/>
          <c:y val="0.28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825"/>
          <c:w val="0.92925"/>
          <c:h val="0.92375"/>
        </c:manualLayout>
      </c:layout>
      <c:scatterChart>
        <c:scatterStyle val="smooth"/>
        <c:varyColors val="0"/>
        <c:ser>
          <c:idx val="1"/>
          <c:order val="0"/>
          <c:tx>
            <c:v>Liquid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 Gres'!$B$31:$B$42</c:f>
              <c:numCache>
                <c:ptCount val="12"/>
                <c:pt idx="0">
                  <c:v>599255829.7706846</c:v>
                </c:pt>
                <c:pt idx="1">
                  <c:v>146656584.8603753</c:v>
                </c:pt>
                <c:pt idx="2">
                  <c:v>61361665.10459797</c:v>
                </c:pt>
                <c:pt idx="3">
                  <c:v>30675434.044841573</c:v>
                </c:pt>
                <c:pt idx="4">
                  <c:v>16860311.316106707</c:v>
                </c:pt>
                <c:pt idx="5">
                  <c:v>9902892.101549968</c:v>
                </c:pt>
                <c:pt idx="6">
                  <c:v>6179024.492997311</c:v>
                </c:pt>
                <c:pt idx="7">
                  <c:v>4127469.770547889</c:v>
                </c:pt>
                <c:pt idx="8">
                  <c:v>2995487.452824317</c:v>
                </c:pt>
                <c:pt idx="9">
                  <c:v>2390436.8730020225</c:v>
                </c:pt>
                <c:pt idx="10">
                  <c:v>2095381.9788841605</c:v>
                </c:pt>
                <c:pt idx="11">
                  <c:v>1985183.8585809544</c:v>
                </c:pt>
              </c:numCache>
            </c:numRef>
          </c:xVal>
          <c:yVal>
            <c:numRef>
              <c:f>'calcul Gres'!$C$31:$C$42</c:f>
              <c:numCache>
                <c:ptCount val="12"/>
                <c:pt idx="0">
                  <c:v>6.315695199179933</c:v>
                </c:pt>
                <c:pt idx="1">
                  <c:v>-0.830309472541479</c:v>
                </c:pt>
                <c:pt idx="2">
                  <c:v>-1.7792218531354602</c:v>
                </c:pt>
                <c:pt idx="3">
                  <c:v>-1.8120823055267776</c:v>
                </c:pt>
                <c:pt idx="4">
                  <c:v>-1.5722329613829145</c:v>
                </c:pt>
                <c:pt idx="5">
                  <c:v>-1.2366070481081675</c:v>
                </c:pt>
                <c:pt idx="6">
                  <c:v>-0.8785994145577992</c:v>
                </c:pt>
                <c:pt idx="7">
                  <c:v>-0.542381618710901</c:v>
                </c:pt>
                <c:pt idx="8">
                  <c:v>-0.2615117787025997</c:v>
                </c:pt>
                <c:pt idx="9">
                  <c:v>-0.05846107066855333</c:v>
                </c:pt>
                <c:pt idx="10">
                  <c:v>0.061606346291586116</c:v>
                </c:pt>
                <c:pt idx="11">
                  <c:v>0.1110309815142674</c:v>
                </c:pt>
              </c:numCache>
            </c:numRef>
          </c:yVal>
          <c:smooth val="1"/>
        </c:ser>
        <c:ser>
          <c:idx val="0"/>
          <c:order val="1"/>
          <c:tx>
            <c:v>Vapour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 Gres'!$B$59:$B$91</c:f>
              <c:numCache>
                <c:ptCount val="33"/>
                <c:pt idx="0">
                  <c:v>3668599.8330878066</c:v>
                </c:pt>
                <c:pt idx="1">
                  <c:v>3538095.628108152</c:v>
                </c:pt>
                <c:pt idx="2">
                  <c:v>3364738.1744988346</c:v>
                </c:pt>
                <c:pt idx="3">
                  <c:v>3182331.233387588</c:v>
                </c:pt>
                <c:pt idx="4">
                  <c:v>3005093.3607316846</c:v>
                </c:pt>
                <c:pt idx="5">
                  <c:v>2838680.6712807026</c:v>
                </c:pt>
                <c:pt idx="6">
                  <c:v>2684900.8019615253</c:v>
                </c:pt>
                <c:pt idx="7">
                  <c:v>2543824.6057336912</c:v>
                </c:pt>
                <c:pt idx="8">
                  <c:v>2414766.499632002</c:v>
                </c:pt>
                <c:pt idx="9">
                  <c:v>2296749.41482093</c:v>
                </c:pt>
                <c:pt idx="10">
                  <c:v>2188725.9723951574</c:v>
                </c:pt>
                <c:pt idx="11">
                  <c:v>2089681.1612712247</c:v>
                </c:pt>
                <c:pt idx="12">
                  <c:v>1998676.4797793538</c:v>
                </c:pt>
                <c:pt idx="13">
                  <c:v>1914865.093064935</c:v>
                </c:pt>
                <c:pt idx="14">
                  <c:v>1837492.8848058744</c:v>
                </c:pt>
                <c:pt idx="15">
                  <c:v>1765892.9893449112</c:v>
                </c:pt>
                <c:pt idx="16">
                  <c:v>1699477.680422238</c:v>
                </c:pt>
                <c:pt idx="17">
                  <c:v>1637729.5726305346</c:v>
                </c:pt>
                <c:pt idx="18">
                  <c:v>1580193.0876404992</c:v>
                </c:pt>
                <c:pt idx="19">
                  <c:v>1526466.6110506442</c:v>
                </c:pt>
                <c:pt idx="20">
                  <c:v>1476195.4924207565</c:v>
                </c:pt>
                <c:pt idx="21">
                  <c:v>1429065.9027762096</c:v>
                </c:pt>
                <c:pt idx="22">
                  <c:v>1231799.8600788133</c:v>
                </c:pt>
                <c:pt idx="23">
                  <c:v>1198626.9559875852</c:v>
                </c:pt>
                <c:pt idx="24">
                  <c:v>1167174.4096904113</c:v>
                </c:pt>
                <c:pt idx="25">
                  <c:v>1137313.506061209</c:v>
                </c:pt>
                <c:pt idx="26">
                  <c:v>1108927.857076606</c:v>
                </c:pt>
                <c:pt idx="27">
                  <c:v>1081911.989317558</c:v>
                </c:pt>
                <c:pt idx="28">
                  <c:v>1056170.1164756098</c:v>
                </c:pt>
                <c:pt idx="29">
                  <c:v>1031615.0701523199</c:v>
                </c:pt>
                <c:pt idx="30">
                  <c:v>1008167.3663452342</c:v>
                </c:pt>
                <c:pt idx="31">
                  <c:v>985754.3884766115</c:v>
                </c:pt>
                <c:pt idx="32">
                  <c:v>964309.6707359132</c:v>
                </c:pt>
              </c:numCache>
            </c:numRef>
          </c:xVal>
          <c:yVal>
            <c:numRef>
              <c:f>'calcul Gres'!$C$59:$C$91</c:f>
              <c:numCache>
                <c:ptCount val="33"/>
                <c:pt idx="0">
                  <c:v>-0.39466427403566895</c:v>
                </c:pt>
                <c:pt idx="1">
                  <c:v>-0.3760492154323733</c:v>
                </c:pt>
                <c:pt idx="2">
                  <c:v>-0.35299449070525113</c:v>
                </c:pt>
                <c:pt idx="3">
                  <c:v>-0.3299585741052617</c:v>
                </c:pt>
                <c:pt idx="4">
                  <c:v>-0.3084323053752902</c:v>
                </c:pt>
                <c:pt idx="5">
                  <c:v>-0.2888262066500071</c:v>
                </c:pt>
                <c:pt idx="6">
                  <c:v>-0.2711440636913304</c:v>
                </c:pt>
                <c:pt idx="7">
                  <c:v>-0.25524239311980407</c:v>
                </c:pt>
                <c:pt idx="8">
                  <c:v>-0.2409346522798299</c:v>
                </c:pt>
                <c:pt idx="9">
                  <c:v>-0.22803322986215369</c:v>
                </c:pt>
                <c:pt idx="10">
                  <c:v>-0.2163654093612699</c:v>
                </c:pt>
                <c:pt idx="11">
                  <c:v>-0.20577823893050837</c:v>
                </c:pt>
                <c:pt idx="12">
                  <c:v>-0.19613873185242514</c:v>
                </c:pt>
                <c:pt idx="13">
                  <c:v>-0.18733223114124398</c:v>
                </c:pt>
                <c:pt idx="14">
                  <c:v>-0.17926019525343995</c:v>
                </c:pt>
                <c:pt idx="15">
                  <c:v>-0.17183795047334482</c:v>
                </c:pt>
                <c:pt idx="16">
                  <c:v>-0.16499262993270924</c:v>
                </c:pt>
                <c:pt idx="17">
                  <c:v>-0.15866137054835305</c:v>
                </c:pt>
                <c:pt idx="18">
                  <c:v>-0.15278977312938813</c:v>
                </c:pt>
                <c:pt idx="19">
                  <c:v>-0.14733060374900098</c:v>
                </c:pt>
                <c:pt idx="20">
                  <c:v>-0.14224270546484363</c:v>
                </c:pt>
                <c:pt idx="21">
                  <c:v>-0.1374900886674233</c:v>
                </c:pt>
                <c:pt idx="22">
                  <c:v>-0.11777222562035594</c:v>
                </c:pt>
                <c:pt idx="23">
                  <c:v>-0.11448309183845862</c:v>
                </c:pt>
                <c:pt idx="24">
                  <c:v>-0.1113713886025427</c:v>
                </c:pt>
                <c:pt idx="25">
                  <c:v>-0.10842325215428084</c:v>
                </c:pt>
                <c:pt idx="26">
                  <c:v>-0.10562621281679452</c:v>
                </c:pt>
                <c:pt idx="27">
                  <c:v>-0.10296902601214841</c:v>
                </c:pt>
                <c:pt idx="28">
                  <c:v>-0.10044152694783826</c:v>
                </c:pt>
                <c:pt idx="29">
                  <c:v>-0.09803450525640445</c:v>
                </c:pt>
                <c:pt idx="30">
                  <c:v>-0.09573959651047814</c:v>
                </c:pt>
                <c:pt idx="31">
                  <c:v>-0.09354918805640278</c:v>
                </c:pt>
                <c:pt idx="32">
                  <c:v>-0.09145633703565703</c:v>
                </c:pt>
              </c:numCache>
            </c:numRef>
          </c:yVal>
          <c:smooth val="1"/>
        </c:ser>
        <c:ser>
          <c:idx val="2"/>
          <c:order val="2"/>
          <c:tx>
            <c:v>unstable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 Gres'!$B$43:$B$58</c:f>
              <c:numCache>
                <c:ptCount val="16"/>
                <c:pt idx="0">
                  <c:v>1985270.5014700256</c:v>
                </c:pt>
                <c:pt idx="1">
                  <c:v>2050117.171161592</c:v>
                </c:pt>
                <c:pt idx="2">
                  <c:v>2151455.4068753943</c:v>
                </c:pt>
                <c:pt idx="3">
                  <c:v>2271550.035221584</c:v>
                </c:pt>
                <c:pt idx="4">
                  <c:v>2399236.9502643235</c:v>
                </c:pt>
                <c:pt idx="5">
                  <c:v>2527522.3633945957</c:v>
                </c:pt>
                <c:pt idx="6">
                  <c:v>2652093.8627735265</c:v>
                </c:pt>
                <c:pt idx="7">
                  <c:v>2770378.6970937625</c:v>
                </c:pt>
                <c:pt idx="8">
                  <c:v>2880938.3268646486</c:v>
                </c:pt>
                <c:pt idx="9">
                  <c:v>2983073.8806783184</c:v>
                </c:pt>
                <c:pt idx="10">
                  <c:v>3076566.255781157</c:v>
                </c:pt>
                <c:pt idx="11">
                  <c:v>3161503.505703125</c:v>
                </c:pt>
                <c:pt idx="12">
                  <c:v>3238165.565608086</c:v>
                </c:pt>
                <c:pt idx="13">
                  <c:v>3306947.0669010114</c:v>
                </c:pt>
                <c:pt idx="14">
                  <c:v>3368305.6920989137</c:v>
                </c:pt>
                <c:pt idx="15">
                  <c:v>3675884.264036325</c:v>
                </c:pt>
              </c:numCache>
            </c:numRef>
          </c:xVal>
          <c:yVal>
            <c:numRef>
              <c:f>'calcul Gres'!$C$43:$C$58</c:f>
              <c:numCache>
                <c:ptCount val="16"/>
                <c:pt idx="0">
                  <c:v>0.11100696811130839</c:v>
                </c:pt>
                <c:pt idx="1">
                  <c:v>0.08189100739113786</c:v>
                </c:pt>
                <c:pt idx="2">
                  <c:v>0.038592610222450086</c:v>
                </c:pt>
                <c:pt idx="3">
                  <c:v>-0.009591056202970516</c:v>
                </c:pt>
                <c:pt idx="4">
                  <c:v>-0.05746939213946734</c:v>
                </c:pt>
                <c:pt idx="5">
                  <c:v>-0.10242617805758736</c:v>
                </c:pt>
                <c:pt idx="6">
                  <c:v>-0.14332855975668024</c:v>
                </c:pt>
                <c:pt idx="7">
                  <c:v>-0.17985128587059815</c:v>
                </c:pt>
                <c:pt idx="8">
                  <c:v>-0.2120853400688647</c:v>
                </c:pt>
                <c:pt idx="9">
                  <c:v>-0.24031960576080424</c:v>
                </c:pt>
                <c:pt idx="10">
                  <c:v>-0.26492233997441456</c:v>
                </c:pt>
                <c:pt idx="11">
                  <c:v>-0.28627873695151806</c:v>
                </c:pt>
                <c:pt idx="12">
                  <c:v>-0.3047595469060924</c:v>
                </c:pt>
                <c:pt idx="13">
                  <c:v>-0.3207066751047906</c:v>
                </c:pt>
                <c:pt idx="14">
                  <c:v>-0.3344279104337335</c:v>
                </c:pt>
                <c:pt idx="15">
                  <c:v>-0.3954793208038346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'calcul Gres'!$B$28</c:f>
              <c:numCache>
                <c:ptCount val="1"/>
                <c:pt idx="0">
                  <c:v>3281524.346012026</c:v>
                </c:pt>
              </c:numCache>
            </c:numRef>
          </c:xVal>
          <c:yVal>
            <c:numRef>
              <c:f>'calcul Gres'!$C$28</c:f>
              <c:numCache>
                <c:ptCount val="1"/>
                <c:pt idx="0">
                  <c:v>-0.3424328960818367</c:v>
                </c:pt>
              </c:numCache>
            </c:numRef>
          </c:yVal>
          <c:smooth val="1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'calcul Gres'!$B$29</c:f>
              <c:numCache>
                <c:ptCount val="1"/>
                <c:pt idx="0">
                  <c:v>3281089.332909265</c:v>
                </c:pt>
              </c:numCache>
            </c:numRef>
          </c:xVal>
          <c:yVal>
            <c:numRef>
              <c:f>'calcul Gres'!$C$29</c:f>
              <c:numCache>
                <c:ptCount val="1"/>
                <c:pt idx="0">
                  <c:v>-0.3423025206831273</c:v>
                </c:pt>
              </c:numCache>
            </c:numRef>
          </c:yVal>
          <c:smooth val="1"/>
        </c:ser>
        <c:axId val="56386921"/>
        <c:axId val="37720242"/>
      </c:scatterChart>
      <c:valAx>
        <c:axId val="56386921"/>
        <c:scaling>
          <c:orientation val="minMax"/>
          <c:max val="4000000"/>
          <c:min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Pressure (Pa)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7720242"/>
        <c:crossesAt val="-1"/>
        <c:crossBetween val="midCat"/>
        <c:dispUnits/>
      </c:valAx>
      <c:valAx>
        <c:axId val="37720242"/>
        <c:scaling>
          <c:orientation val="minMax"/>
          <c:max val="0.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Gres /RT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63869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7925"/>
          <c:y val="0.4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0.59225</cdr:x>
      <cdr:y>0.42825</cdr:y>
    </cdr:from>
    <cdr:to>
      <cdr:x>0.7245</cdr:x>
      <cdr:y>0.5935</cdr:y>
    </cdr:to>
    <cdr:sp>
      <cdr:nvSpPr>
        <cdr:cNvPr id="1" name="Line 1"/>
        <cdr:cNvSpPr>
          <a:spLocks/>
        </cdr:cNvSpPr>
      </cdr:nvSpPr>
      <cdr:spPr>
        <a:xfrm flipV="1">
          <a:off x="5467350" y="2457450"/>
          <a:ext cx="1219200" cy="9525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</cdr:x>
      <cdr:y>0.5935</cdr:y>
    </cdr:from>
    <cdr:to>
      <cdr:x>0.70125</cdr:x>
      <cdr:y>0.6375</cdr:y>
    </cdr:to>
    <cdr:sp>
      <cdr:nvSpPr>
        <cdr:cNvPr id="2" name="TextBox 2"/>
        <cdr:cNvSpPr txBox="1">
          <a:spLocks noChangeArrowheads="1"/>
        </cdr:cNvSpPr>
      </cdr:nvSpPr>
      <cdr:spPr>
        <a:xfrm>
          <a:off x="4352925" y="3400425"/>
          <a:ext cx="2114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Calculated vapour pressure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AP1065"/>
  <sheetViews>
    <sheetView workbookViewId="0" topLeftCell="A1">
      <selection activeCell="A1" sqref="A1:A2"/>
    </sheetView>
  </sheetViews>
  <sheetFormatPr defaultColWidth="11.421875" defaultRowHeight="12.75"/>
  <cols>
    <col min="1" max="1" width="11.421875" style="4" customWidth="1"/>
    <col min="2" max="2" width="14.57421875" style="0" customWidth="1"/>
    <col min="3" max="3" width="14.00390625" style="0" customWidth="1"/>
    <col min="4" max="4" width="13.28125" style="0" customWidth="1"/>
    <col min="5" max="5" width="13.8515625" style="0" customWidth="1"/>
    <col min="6" max="6" width="13.28125" style="0" customWidth="1"/>
    <col min="7" max="7" width="14.28125" style="0" customWidth="1"/>
    <col min="8" max="11" width="15.00390625" style="0" customWidth="1"/>
    <col min="12" max="12" width="11.8515625" style="0" customWidth="1"/>
    <col min="13" max="13" width="11.421875" style="4" customWidth="1"/>
  </cols>
  <sheetData>
    <row r="1" ht="20.25">
      <c r="A1" s="27" t="s">
        <v>27</v>
      </c>
    </row>
    <row r="2" ht="12.75">
      <c r="A2" s="17"/>
    </row>
    <row r="3" ht="12.75"/>
    <row r="4" ht="12.75"/>
    <row r="5" ht="13.5" thickBot="1"/>
    <row r="6" spans="1:42" ht="12.75">
      <c r="A6" s="14" t="s">
        <v>9</v>
      </c>
      <c r="B6" s="15" t="s">
        <v>15</v>
      </c>
      <c r="C6" s="16" t="s">
        <v>16</v>
      </c>
      <c r="D6" s="17"/>
      <c r="AO6" s="1"/>
      <c r="AP6" s="1"/>
    </row>
    <row r="7" spans="1:10" ht="13.5" thickBot="1">
      <c r="A7" s="29">
        <v>8314.472</v>
      </c>
      <c r="B7" s="18">
        <v>0.45724</v>
      </c>
      <c r="C7" s="19">
        <v>0.0778</v>
      </c>
      <c r="D7" s="17"/>
      <c r="J7" s="5"/>
    </row>
    <row r="8" spans="1:4" ht="12.75">
      <c r="A8" s="20" t="s">
        <v>20</v>
      </c>
      <c r="B8" s="20" t="s">
        <v>19</v>
      </c>
      <c r="C8" s="21" t="s">
        <v>17</v>
      </c>
      <c r="D8" s="17" t="s">
        <v>10</v>
      </c>
    </row>
    <row r="9" spans="1:4" ht="13.5" thickBot="1">
      <c r="A9" s="22">
        <v>562.16</v>
      </c>
      <c r="B9" s="22">
        <v>4898000</v>
      </c>
      <c r="C9" s="23">
        <v>0.21081699999</v>
      </c>
      <c r="D9" s="17">
        <f>0.37464+1.54226*C9-0.26992*C9*C9</f>
        <v>0.6877783538882847</v>
      </c>
    </row>
    <row r="10" spans="1:3" ht="12.75">
      <c r="A10" s="24"/>
      <c r="B10" s="24"/>
      <c r="C10" s="24"/>
    </row>
    <row r="11" spans="1:5" ht="12.75">
      <c r="A11" t="s">
        <v>0</v>
      </c>
      <c r="B11" s="25">
        <v>343.15</v>
      </c>
      <c r="C11" s="26">
        <v>530</v>
      </c>
      <c r="D11" s="26">
        <f>A9</f>
        <v>562.16</v>
      </c>
      <c r="E11" s="26">
        <v>781.9</v>
      </c>
    </row>
    <row r="12" spans="1:5" ht="12.75">
      <c r="A12" t="s">
        <v>21</v>
      </c>
      <c r="B12" s="28">
        <f>B11/$A$9</f>
        <v>0.6104134054361747</v>
      </c>
      <c r="C12" s="28">
        <f>C11/$A$9</f>
        <v>0.9427920876618757</v>
      </c>
      <c r="D12" s="28">
        <f>D11/$A$9</f>
        <v>1</v>
      </c>
      <c r="E12" s="28">
        <f>E11/$A$9</f>
        <v>1.390885157250605</v>
      </c>
    </row>
    <row r="13" spans="1:5" ht="12.75">
      <c r="A13" t="s">
        <v>2</v>
      </c>
      <c r="B13" s="28">
        <f>(1+$D$9*(1-B12^0.5))^2</f>
        <v>1.3234760555203335</v>
      </c>
      <c r="C13" s="28">
        <f>(1+$D$9*(1-C12^0.5))^2</f>
        <v>1.0403243077313988</v>
      </c>
      <c r="D13" s="28">
        <f>(1+$D$9*(1-D12^0.5))^2</f>
        <v>1</v>
      </c>
      <c r="E13" s="28">
        <f>(1+$D$9*(1-E12^0.5))^2</f>
        <v>0.7685003008370279</v>
      </c>
    </row>
    <row r="14" spans="1:5" ht="12.75">
      <c r="A14" t="s">
        <v>3</v>
      </c>
      <c r="B14" s="28">
        <f>($B$7*$A$7^2*$A$9^2/$B$9)</f>
        <v>2039457.533019304</v>
      </c>
      <c r="C14" s="28">
        <f>($B$7*$A$7^2*$A$9^2/$B$9)</f>
        <v>2039457.533019304</v>
      </c>
      <c r="D14" s="28">
        <f>($B$7*$A$7^2*$A$9^2/$B$9)</f>
        <v>2039457.533019304</v>
      </c>
      <c r="E14" s="28">
        <f>($B$7*$A$7^2*$A$9^2/$B$9)</f>
        <v>2039457.533019304</v>
      </c>
    </row>
    <row r="15" spans="1:5" ht="12.75">
      <c r="A15" t="s">
        <v>22</v>
      </c>
      <c r="B15" s="28">
        <f>(B14*B13)</f>
        <v>2699173.211201619</v>
      </c>
      <c r="C15" s="28">
        <f>(C14*C13)</f>
        <v>2121697.246185894</v>
      </c>
      <c r="D15" s="28">
        <f>(D14*D13)</f>
        <v>2039457.533019304</v>
      </c>
      <c r="E15" s="28">
        <f>(E14*E13)</f>
        <v>1567323.727669678</v>
      </c>
    </row>
    <row r="16" spans="1:6" ht="12.75">
      <c r="A16" t="s">
        <v>23</v>
      </c>
      <c r="B16" s="28">
        <f>$C$7*$A$7*$A$9/$B$9</f>
        <v>0.07424298621614046</v>
      </c>
      <c r="C16" s="28">
        <f>$C$7*$A$7*$A$9/$B$9</f>
        <v>0.07424298621614046</v>
      </c>
      <c r="D16" s="28">
        <f>$C$7*$A$7*$A$9/$B$9</f>
        <v>0.07424298621614046</v>
      </c>
      <c r="E16" s="28">
        <f>$C$7*$A$7*$A$9/$B$9</f>
        <v>0.07424298621614046</v>
      </c>
      <c r="F16" s="28"/>
    </row>
    <row r="17" spans="1:5" ht="12.75">
      <c r="A17"/>
      <c r="B17" s="28"/>
      <c r="C17" s="28"/>
      <c r="D17" s="28"/>
      <c r="E17" s="28"/>
    </row>
    <row r="19" ht="12.75">
      <c r="A19"/>
    </row>
    <row r="20" spans="1:5" ht="12.75">
      <c r="A20" s="17" t="s">
        <v>4</v>
      </c>
      <c r="B20" s="17" t="s">
        <v>5</v>
      </c>
      <c r="C20" s="17" t="s">
        <v>6</v>
      </c>
      <c r="D20" s="17" t="s">
        <v>18</v>
      </c>
      <c r="E20" s="17" t="s">
        <v>7</v>
      </c>
    </row>
    <row r="21" spans="1:5" ht="12.75">
      <c r="A21"/>
      <c r="E21" s="4"/>
    </row>
    <row r="22" spans="1:12" ht="12.75">
      <c r="A22">
        <v>0.08</v>
      </c>
      <c r="B22" s="4">
        <f aca="true" t="shared" si="0" ref="B22:E41">Peos(B$15,B$16,$A22,B$11)</f>
        <v>284168375.01095724</v>
      </c>
      <c r="C22" s="4">
        <f t="shared" si="0"/>
        <v>599255829.7706846</v>
      </c>
      <c r="D22" s="4">
        <f t="shared" si="0"/>
        <v>652144035.2581134</v>
      </c>
      <c r="E22" s="4">
        <f t="shared" si="0"/>
        <v>1006481107.6618575</v>
      </c>
      <c r="L22" s="3"/>
    </row>
    <row r="23" spans="1:5" ht="12.75">
      <c r="A23" s="7">
        <v>0.08235</v>
      </c>
      <c r="B23" s="4">
        <f t="shared" si="0"/>
        <v>151952761.072448</v>
      </c>
      <c r="C23" s="4">
        <f t="shared" si="0"/>
        <v>386368733.1424538</v>
      </c>
      <c r="D23" s="4">
        <f t="shared" si="0"/>
        <v>425444746.0718863</v>
      </c>
      <c r="E23" s="4">
        <f t="shared" si="0"/>
        <v>685787700.61775</v>
      </c>
    </row>
    <row r="24" spans="1:5" ht="12.75">
      <c r="A24" s="1">
        <v>0.083734</v>
      </c>
      <c r="B24" s="4">
        <f t="shared" si="0"/>
        <v>106882271.1191937</v>
      </c>
      <c r="C24" s="4">
        <f t="shared" si="0"/>
        <v>312017210.53693175</v>
      </c>
      <c r="D24" s="4">
        <f t="shared" si="0"/>
        <v>346093181.8366631</v>
      </c>
      <c r="E24" s="4">
        <f t="shared" si="0"/>
        <v>572480159.8287129</v>
      </c>
    </row>
    <row r="25" spans="1:5" ht="12.75">
      <c r="A25">
        <f>A22+0.01</f>
        <v>0.09</v>
      </c>
      <c r="B25" s="4">
        <f t="shared" si="0"/>
        <v>11860324.756970465</v>
      </c>
      <c r="C25" s="4">
        <f t="shared" si="0"/>
        <v>146656584.8603753</v>
      </c>
      <c r="D25" s="4">
        <f t="shared" si="0"/>
        <v>168781927.88124582</v>
      </c>
      <c r="E25" s="4">
        <f t="shared" si="0"/>
        <v>314329375.18661064</v>
      </c>
    </row>
    <row r="26" spans="1:5" ht="12.75">
      <c r="A26" s="1">
        <f>A23+0.01</f>
        <v>0.09235</v>
      </c>
      <c r="B26" s="4">
        <f t="shared" si="0"/>
        <v>-3775821.6329189837</v>
      </c>
      <c r="C26" s="4">
        <f t="shared" si="0"/>
        <v>116542006.84295821</v>
      </c>
      <c r="D26" s="4">
        <f t="shared" si="0"/>
        <v>136225345.30833995</v>
      </c>
      <c r="E26" s="4">
        <f t="shared" si="0"/>
        <v>265348862.92782652</v>
      </c>
    </row>
    <row r="27" spans="1:5" ht="12.75">
      <c r="A27" s="7">
        <v>0.10045</v>
      </c>
      <c r="B27" s="4">
        <f t="shared" si="0"/>
        <v>-29596377.331988275</v>
      </c>
      <c r="C27" s="4">
        <f t="shared" si="0"/>
        <v>59307780.50095114</v>
      </c>
      <c r="D27" s="4">
        <f t="shared" si="0"/>
        <v>73729711.19261535</v>
      </c>
      <c r="E27" s="4">
        <f t="shared" si="0"/>
        <v>167664657.7621199</v>
      </c>
    </row>
    <row r="28" spans="1:5" ht="12.75">
      <c r="A28">
        <f>A25+0.01</f>
        <v>0.09999999999999999</v>
      </c>
      <c r="B28" s="4">
        <f t="shared" si="0"/>
        <v>-28818735.112155706</v>
      </c>
      <c r="C28" s="4">
        <f t="shared" si="0"/>
        <v>61361665.10459797</v>
      </c>
      <c r="D28" s="4">
        <f t="shared" si="0"/>
        <v>75996112.7634056</v>
      </c>
      <c r="E28" s="4">
        <f t="shared" si="0"/>
        <v>171345724.22793284</v>
      </c>
    </row>
    <row r="29" spans="1:5" ht="12.75">
      <c r="A29">
        <f aca="true" t="shared" si="1" ref="A29:A58">A26+0.01</f>
        <v>0.10235</v>
      </c>
      <c r="B29" s="4">
        <f t="shared" si="0"/>
        <v>-32371783.417101637</v>
      </c>
      <c r="C29" s="4">
        <f t="shared" si="0"/>
        <v>51544383.259450495</v>
      </c>
      <c r="D29" s="4">
        <f t="shared" si="0"/>
        <v>65136929.022085145</v>
      </c>
      <c r="E29" s="4">
        <f t="shared" si="0"/>
        <v>153557410.2450807</v>
      </c>
    </row>
    <row r="30" spans="1:5" ht="12.75">
      <c r="A30">
        <f t="shared" si="1"/>
        <v>0.11044999999999999</v>
      </c>
      <c r="B30" s="4">
        <f t="shared" si="0"/>
        <v>-38110850.1609209</v>
      </c>
      <c r="C30" s="4">
        <f t="shared" si="0"/>
        <v>29809374.328782275</v>
      </c>
      <c r="D30" s="4">
        <f t="shared" si="0"/>
        <v>40756596.894500226</v>
      </c>
      <c r="E30" s="4">
        <f t="shared" si="0"/>
        <v>111666839.9760915</v>
      </c>
    </row>
    <row r="31" spans="1:5" ht="12.75">
      <c r="A31">
        <f t="shared" si="1"/>
        <v>0.10999999999999999</v>
      </c>
      <c r="B31" s="4">
        <f t="shared" si="0"/>
        <v>-37965948.393581495</v>
      </c>
      <c r="C31" s="4">
        <f t="shared" si="0"/>
        <v>30675434.044841573</v>
      </c>
      <c r="D31" s="4">
        <f t="shared" si="0"/>
        <v>41741398.469420075</v>
      </c>
      <c r="E31" s="4">
        <f t="shared" si="0"/>
        <v>113434802.39229062</v>
      </c>
    </row>
    <row r="32" spans="1:5" ht="12.75">
      <c r="A32">
        <f t="shared" si="1"/>
        <v>0.11234999999999999</v>
      </c>
      <c r="B32" s="4">
        <f t="shared" si="0"/>
        <v>-38573457.436238185</v>
      </c>
      <c r="C32" s="4">
        <f t="shared" si="0"/>
        <v>26465802.77709645</v>
      </c>
      <c r="D32" s="4">
        <f t="shared" si="0"/>
        <v>36939192.22568342</v>
      </c>
      <c r="E32" s="4">
        <f t="shared" si="0"/>
        <v>104727175.66065326</v>
      </c>
    </row>
    <row r="33" spans="1:5" ht="12.75">
      <c r="A33">
        <f t="shared" si="1"/>
        <v>0.12044999999999999</v>
      </c>
      <c r="B33" s="4">
        <f t="shared" si="0"/>
        <v>-38664473.96193953</v>
      </c>
      <c r="C33" s="4">
        <f t="shared" si="0"/>
        <v>16439670.403131336</v>
      </c>
      <c r="D33" s="4">
        <f t="shared" si="0"/>
        <v>25285891.490692213</v>
      </c>
      <c r="E33" s="4">
        <f t="shared" si="0"/>
        <v>82389462.43145013</v>
      </c>
    </row>
    <row r="34" spans="1:5" ht="12.75">
      <c r="A34">
        <f t="shared" si="1"/>
        <v>0.11999999999999998</v>
      </c>
      <c r="B34" s="4">
        <f t="shared" si="0"/>
        <v>-38715274.04436541</v>
      </c>
      <c r="C34" s="4">
        <f t="shared" si="0"/>
        <v>16860311.316106707</v>
      </c>
      <c r="D34" s="4">
        <f t="shared" si="0"/>
        <v>25783493.298393324</v>
      </c>
      <c r="E34" s="4">
        <f t="shared" si="0"/>
        <v>83391026.26140499</v>
      </c>
    </row>
    <row r="35" spans="1:5" ht="12.75">
      <c r="A35">
        <f t="shared" si="1"/>
        <v>0.12234999999999999</v>
      </c>
      <c r="B35" s="4">
        <f t="shared" si="0"/>
        <v>-38400885.27254495</v>
      </c>
      <c r="C35" s="4">
        <f t="shared" si="0"/>
        <v>14797220.368104056</v>
      </c>
      <c r="D35" s="4">
        <f t="shared" si="0"/>
        <v>23332553.656493768</v>
      </c>
      <c r="E35" s="4">
        <f t="shared" si="0"/>
        <v>78401807.58447444</v>
      </c>
    </row>
    <row r="36" spans="1:5" ht="12.75">
      <c r="A36">
        <f t="shared" si="1"/>
        <v>0.13044999999999998</v>
      </c>
      <c r="B36" s="4">
        <f t="shared" si="0"/>
        <v>-36661348.21579279</v>
      </c>
      <c r="C36" s="4">
        <f t="shared" si="0"/>
        <v>9682170.539470762</v>
      </c>
      <c r="D36" s="4">
        <f t="shared" si="0"/>
        <v>17103086.052862756</v>
      </c>
      <c r="E36" s="4">
        <f t="shared" si="0"/>
        <v>64900014.71975776</v>
      </c>
    </row>
    <row r="37" spans="1:5" ht="12.75">
      <c r="A37">
        <f t="shared" si="1"/>
        <v>0.12999999999999998</v>
      </c>
      <c r="B37" s="4">
        <f t="shared" si="0"/>
        <v>-36775846.10822616</v>
      </c>
      <c r="C37" s="4">
        <f t="shared" si="0"/>
        <v>9902892.101549968</v>
      </c>
      <c r="D37" s="4">
        <f t="shared" si="0"/>
        <v>17378173.28782714</v>
      </c>
      <c r="E37" s="4">
        <f t="shared" si="0"/>
        <v>65529130.55044393</v>
      </c>
    </row>
    <row r="38" spans="1:5" ht="12.75">
      <c r="A38">
        <f t="shared" si="1"/>
        <v>0.13235</v>
      </c>
      <c r="B38" s="4">
        <f t="shared" si="0"/>
        <v>-36163124.45548445</v>
      </c>
      <c r="C38" s="4">
        <f t="shared" si="0"/>
        <v>8814917.779065587</v>
      </c>
      <c r="D38" s="4">
        <f t="shared" si="0"/>
        <v>16014526.423595682</v>
      </c>
      <c r="E38" s="4">
        <f t="shared" si="0"/>
        <v>62371114.19378552</v>
      </c>
    </row>
    <row r="39" spans="1:5" ht="12.75">
      <c r="A39">
        <f t="shared" si="1"/>
        <v>0.14045</v>
      </c>
      <c r="B39" s="4">
        <f t="shared" si="0"/>
        <v>-33873630.18841084</v>
      </c>
      <c r="C39" s="4">
        <f t="shared" si="0"/>
        <v>6058376.742639512</v>
      </c>
      <c r="D39" s="4">
        <f t="shared" si="0"/>
        <v>12442204.863118947</v>
      </c>
      <c r="E39" s="4">
        <f t="shared" si="0"/>
        <v>53500783.97401839</v>
      </c>
    </row>
    <row r="40" spans="1:5" ht="12.75">
      <c r="A40">
        <f t="shared" si="1"/>
        <v>0.13999999999999999</v>
      </c>
      <c r="B40" s="4">
        <f t="shared" si="0"/>
        <v>-34004699.08831015</v>
      </c>
      <c r="C40" s="4">
        <f t="shared" si="0"/>
        <v>6179024.492997311</v>
      </c>
      <c r="D40" s="4">
        <f t="shared" si="0"/>
        <v>12603470.123940848</v>
      </c>
      <c r="E40" s="4">
        <f t="shared" si="0"/>
        <v>53925407.12265674</v>
      </c>
    </row>
    <row r="41" spans="1:5" ht="12.75">
      <c r="A41">
        <f t="shared" si="1"/>
        <v>0.14235</v>
      </c>
      <c r="B41" s="4">
        <f t="shared" si="0"/>
        <v>-33318428.701527663</v>
      </c>
      <c r="C41" s="4">
        <f t="shared" si="0"/>
        <v>5582975.8776400015</v>
      </c>
      <c r="D41" s="4">
        <f t="shared" si="0"/>
        <v>11800588.617028914</v>
      </c>
      <c r="E41" s="4">
        <f t="shared" si="0"/>
        <v>51781924.901832</v>
      </c>
    </row>
    <row r="42" spans="1:5" ht="12.75">
      <c r="A42">
        <f t="shared" si="1"/>
        <v>0.15045</v>
      </c>
      <c r="B42" s="4">
        <f aca="true" t="shared" si="2" ref="B42:E61">Peos(B$15,B$16,$A42,B$11)</f>
        <v>-30958791.387671888</v>
      </c>
      <c r="C42" s="4">
        <f t="shared" si="2"/>
        <v>4060637.2206983045</v>
      </c>
      <c r="D42" s="4">
        <f t="shared" si="2"/>
        <v>9653389.86865031</v>
      </c>
      <c r="E42" s="4">
        <f t="shared" si="2"/>
        <v>45591843.66328343</v>
      </c>
    </row>
    <row r="43" spans="1:5" ht="12.75">
      <c r="A43">
        <f t="shared" si="1"/>
        <v>0.15</v>
      </c>
      <c r="B43" s="4">
        <f t="shared" si="2"/>
        <v>-31088350.536921456</v>
      </c>
      <c r="C43" s="4">
        <f t="shared" si="2"/>
        <v>4127469.770547889</v>
      </c>
      <c r="D43" s="4">
        <f t="shared" si="2"/>
        <v>9751788.036426641</v>
      </c>
      <c r="E43" s="4">
        <f t="shared" si="2"/>
        <v>45894213.23810106</v>
      </c>
    </row>
    <row r="44" spans="1:5" ht="12.75">
      <c r="A44">
        <f t="shared" si="1"/>
        <v>0.15235</v>
      </c>
      <c r="B44" s="4">
        <f t="shared" si="2"/>
        <v>-30414985.22354261</v>
      </c>
      <c r="C44" s="4">
        <f t="shared" si="2"/>
        <v>3797350.349675484</v>
      </c>
      <c r="D44" s="4">
        <f t="shared" si="2"/>
        <v>9260432.529121399</v>
      </c>
      <c r="E44" s="4">
        <f t="shared" si="2"/>
        <v>44361269.56430791</v>
      </c>
    </row>
    <row r="45" spans="1:5" ht="12.75">
      <c r="A45">
        <f t="shared" si="1"/>
        <v>0.16045</v>
      </c>
      <c r="B45" s="4">
        <f t="shared" si="2"/>
        <v>-28169775.318861734</v>
      </c>
      <c r="C45" s="4">
        <f t="shared" si="2"/>
        <v>2959031.929719493</v>
      </c>
      <c r="D45" s="4">
        <f t="shared" si="2"/>
        <v>7927467.934748799</v>
      </c>
      <c r="E45" s="4">
        <f t="shared" si="2"/>
        <v>39837385.724746674</v>
      </c>
    </row>
    <row r="46" spans="1:5" ht="12.75">
      <c r="A46">
        <f t="shared" si="1"/>
        <v>0.16</v>
      </c>
      <c r="B46" s="4">
        <f t="shared" si="2"/>
        <v>-28290968.405134138</v>
      </c>
      <c r="C46" s="4">
        <f t="shared" si="2"/>
        <v>2995487.452824317</v>
      </c>
      <c r="D46" s="4">
        <f t="shared" si="2"/>
        <v>7989183.54090675</v>
      </c>
      <c r="E46" s="4">
        <f t="shared" si="2"/>
        <v>40061887.81869468</v>
      </c>
    </row>
    <row r="47" spans="1:5" ht="12.75">
      <c r="A47">
        <f t="shared" si="1"/>
        <v>0.16235000000000002</v>
      </c>
      <c r="B47" s="4">
        <f t="shared" si="2"/>
        <v>-27663072.038213417</v>
      </c>
      <c r="C47" s="4">
        <f t="shared" si="2"/>
        <v>2816011.372233562</v>
      </c>
      <c r="D47" s="4">
        <f t="shared" si="2"/>
        <v>7680374.899911977</v>
      </c>
      <c r="E47" s="4">
        <f t="shared" si="2"/>
        <v>38919791.67823122</v>
      </c>
    </row>
    <row r="48" spans="1:5" ht="12.75">
      <c r="A48">
        <f t="shared" si="1"/>
        <v>0.17045000000000002</v>
      </c>
      <c r="B48" s="4">
        <f t="shared" si="2"/>
        <v>-25597660.21966205</v>
      </c>
      <c r="C48" s="4">
        <f t="shared" si="2"/>
        <v>2371688.198888868</v>
      </c>
      <c r="D48" s="4">
        <f t="shared" si="2"/>
        <v>6834536.835416846</v>
      </c>
      <c r="E48" s="4">
        <f t="shared" si="2"/>
        <v>35489914.40434413</v>
      </c>
    </row>
    <row r="49" spans="1:5" ht="12.75">
      <c r="A49">
        <f t="shared" si="1"/>
        <v>0.17</v>
      </c>
      <c r="B49" s="4">
        <f t="shared" si="2"/>
        <v>-25708281.147342805</v>
      </c>
      <c r="C49" s="4">
        <f t="shared" si="2"/>
        <v>2390436.8730020225</v>
      </c>
      <c r="D49" s="4">
        <f t="shared" si="2"/>
        <v>6873963.4877688885</v>
      </c>
      <c r="E49" s="4">
        <f t="shared" si="2"/>
        <v>35662312.07748278</v>
      </c>
    </row>
    <row r="50" spans="1:5" ht="12.75">
      <c r="A50">
        <f t="shared" si="1"/>
        <v>0.17235000000000003</v>
      </c>
      <c r="B50" s="4">
        <f t="shared" si="2"/>
        <v>-25135998.77515663</v>
      </c>
      <c r="C50" s="4">
        <f t="shared" si="2"/>
        <v>2298969.1762327924</v>
      </c>
      <c r="D50" s="4">
        <f t="shared" si="2"/>
        <v>6676425.89293763</v>
      </c>
      <c r="E50" s="4">
        <f t="shared" si="2"/>
        <v>34782806.9411575</v>
      </c>
    </row>
    <row r="51" spans="1:5" ht="12.75">
      <c r="A51">
        <f t="shared" si="1"/>
        <v>0.18045000000000003</v>
      </c>
      <c r="B51" s="4">
        <f t="shared" si="2"/>
        <v>-23265386.794550803</v>
      </c>
      <c r="C51" s="4">
        <f t="shared" si="2"/>
        <v>2087151.8241920993</v>
      </c>
      <c r="D51" s="4">
        <f t="shared" si="2"/>
        <v>6132170.932111107</v>
      </c>
      <c r="E51" s="4">
        <f t="shared" si="2"/>
        <v>32103105.13596794</v>
      </c>
    </row>
    <row r="52" spans="1:5" ht="12.75">
      <c r="A52">
        <f t="shared" si="1"/>
        <v>0.18000000000000002</v>
      </c>
      <c r="B52" s="4">
        <f t="shared" si="2"/>
        <v>-23365209.74786446</v>
      </c>
      <c r="C52" s="4">
        <f t="shared" si="2"/>
        <v>2095381.9788841605</v>
      </c>
      <c r="D52" s="4">
        <f t="shared" si="2"/>
        <v>6157638.016557328</v>
      </c>
      <c r="E52" s="4">
        <f t="shared" si="2"/>
        <v>32239224.314602587</v>
      </c>
    </row>
    <row r="53" spans="1:5" ht="12.75">
      <c r="A53">
        <f t="shared" si="1"/>
        <v>0.18235000000000004</v>
      </c>
      <c r="B53" s="4">
        <f t="shared" si="2"/>
        <v>-22849137.416613523</v>
      </c>
      <c r="C53" s="4">
        <f t="shared" si="2"/>
        <v>2056252.0283424407</v>
      </c>
      <c r="D53" s="4">
        <f t="shared" si="2"/>
        <v>6029955.077639684</v>
      </c>
      <c r="E53" s="4">
        <f t="shared" si="2"/>
        <v>31543158.784634385</v>
      </c>
    </row>
    <row r="54" spans="1:5" ht="12.75">
      <c r="A54">
        <f t="shared" si="1"/>
        <v>0.19045000000000004</v>
      </c>
      <c r="B54" s="4">
        <f t="shared" si="2"/>
        <v>-21167023.239014022</v>
      </c>
      <c r="C54" s="4">
        <f t="shared" si="2"/>
        <v>1983242.2411837652</v>
      </c>
      <c r="D54" s="4">
        <f t="shared" si="2"/>
        <v>5677239.898316331</v>
      </c>
      <c r="E54" s="4">
        <f t="shared" si="2"/>
        <v>29396444.30784629</v>
      </c>
    </row>
    <row r="55" spans="1:5" ht="12.75">
      <c r="A55">
        <f t="shared" si="1"/>
        <v>0.19000000000000003</v>
      </c>
      <c r="B55" s="4">
        <f t="shared" si="2"/>
        <v>-21256647.153425332</v>
      </c>
      <c r="C55" s="4">
        <f t="shared" si="2"/>
        <v>1985183.8585809544</v>
      </c>
      <c r="D55" s="4">
        <f t="shared" si="2"/>
        <v>5693765.340262324</v>
      </c>
      <c r="E55" s="4">
        <f t="shared" si="2"/>
        <v>29506460.617114965</v>
      </c>
    </row>
    <row r="56" spans="1:5" ht="12.75">
      <c r="A56">
        <f t="shared" si="1"/>
        <v>0.19235000000000005</v>
      </c>
      <c r="B56" s="4">
        <f t="shared" si="2"/>
        <v>-20793426.493310235</v>
      </c>
      <c r="C56" s="4">
        <f t="shared" si="2"/>
        <v>1977340.774716206</v>
      </c>
      <c r="D56" s="4">
        <f t="shared" si="2"/>
        <v>5610904.785593957</v>
      </c>
      <c r="E56" s="4">
        <f t="shared" si="2"/>
        <v>28942749.457935233</v>
      </c>
    </row>
    <row r="57" spans="1:5" ht="12.75">
      <c r="A57">
        <f t="shared" si="1"/>
        <v>0.20045000000000004</v>
      </c>
      <c r="B57" s="4">
        <f t="shared" si="2"/>
        <v>-19285088.383147992</v>
      </c>
      <c r="C57" s="4">
        <f t="shared" si="2"/>
        <v>1987058.975925155</v>
      </c>
      <c r="D57" s="4">
        <f t="shared" si="2"/>
        <v>5382124.1340427585</v>
      </c>
      <c r="E57" s="4">
        <f t="shared" si="2"/>
        <v>27186122.196683683</v>
      </c>
    </row>
    <row r="58" spans="1:5" ht="12.75">
      <c r="A58">
        <f t="shared" si="1"/>
        <v>0.20000000000000004</v>
      </c>
      <c r="B58" s="4">
        <f t="shared" si="2"/>
        <v>-19365417.655108683</v>
      </c>
      <c r="C58" s="4">
        <f t="shared" si="2"/>
        <v>1985270.5014700256</v>
      </c>
      <c r="D58" s="4">
        <f t="shared" si="2"/>
        <v>5392829.250451971</v>
      </c>
      <c r="E58" s="4">
        <f t="shared" si="2"/>
        <v>27276829.421283863</v>
      </c>
    </row>
    <row r="59" spans="1:5" ht="12.75">
      <c r="A59">
        <f>A56+0.1</f>
        <v>0.29235000000000005</v>
      </c>
      <c r="B59" s="4">
        <f t="shared" si="2"/>
        <v>-8798082.507264078</v>
      </c>
      <c r="C59" s="4">
        <f t="shared" si="2"/>
        <v>3005822.261308778</v>
      </c>
      <c r="D59" s="4">
        <f t="shared" si="2"/>
        <v>4898425.651877886</v>
      </c>
      <c r="E59" s="4">
        <f t="shared" si="2"/>
        <v>17102235.44956351</v>
      </c>
    </row>
    <row r="60" spans="1:5" ht="12.75">
      <c r="A60">
        <f aca="true" t="shared" si="3" ref="A60:A99">A57+0.1</f>
        <v>0.30045000000000005</v>
      </c>
      <c r="B60" s="4">
        <f t="shared" si="2"/>
        <v>-8251021.181593128</v>
      </c>
      <c r="C60" s="4">
        <f t="shared" si="2"/>
        <v>3080570.7282758355</v>
      </c>
      <c r="D60" s="4">
        <f t="shared" si="2"/>
        <v>4898334.640795991</v>
      </c>
      <c r="E60" s="4">
        <f t="shared" si="2"/>
        <v>16624567.008344881</v>
      </c>
    </row>
    <row r="61" spans="1:5" ht="12.75">
      <c r="A61">
        <f t="shared" si="3"/>
        <v>0.30000000000000004</v>
      </c>
      <c r="B61" s="4">
        <f t="shared" si="2"/>
        <v>-8280374.060534148</v>
      </c>
      <c r="C61" s="4">
        <f t="shared" si="2"/>
        <v>3076566.255781153</v>
      </c>
      <c r="D61" s="4">
        <f t="shared" si="2"/>
        <v>4898346.736858921</v>
      </c>
      <c r="E61" s="4">
        <f t="shared" si="2"/>
        <v>16650210.448674025</v>
      </c>
    </row>
    <row r="62" spans="1:5" ht="12.75">
      <c r="A62">
        <f t="shared" si="3"/>
        <v>0.3923500000000001</v>
      </c>
      <c r="B62" s="4">
        <f aca="true" t="shared" si="4" ref="B62:E81">Peos(B$15,B$16,$A62,B$11)</f>
        <v>-4090329.6562737487</v>
      </c>
      <c r="C62" s="4">
        <f t="shared" si="4"/>
        <v>3587423.8612604253</v>
      </c>
      <c r="D62" s="4">
        <f t="shared" si="4"/>
        <v>4825899.649893131</v>
      </c>
      <c r="E62" s="4">
        <f t="shared" si="4"/>
        <v>12853635.383820068</v>
      </c>
    </row>
    <row r="63" spans="1:5" ht="12.75">
      <c r="A63">
        <f t="shared" si="3"/>
        <v>0.4004500000000001</v>
      </c>
      <c r="B63" s="4">
        <f t="shared" si="4"/>
        <v>-3848429.7267386615</v>
      </c>
      <c r="C63" s="4">
        <f t="shared" si="4"/>
        <v>3608654.8558478616</v>
      </c>
      <c r="D63" s="4">
        <f t="shared" si="4"/>
        <v>4812102.478247087</v>
      </c>
      <c r="E63" s="4">
        <f t="shared" si="4"/>
        <v>12615955.794803068</v>
      </c>
    </row>
    <row r="64" spans="1:5" ht="12.75">
      <c r="A64">
        <f t="shared" si="3"/>
        <v>0.4</v>
      </c>
      <c r="B64" s="4">
        <f t="shared" si="4"/>
        <v>-3861493.295001315</v>
      </c>
      <c r="C64" s="4">
        <f t="shared" si="4"/>
        <v>3607549.9993110485</v>
      </c>
      <c r="D64" s="4">
        <f t="shared" si="4"/>
        <v>4812896.1117162</v>
      </c>
      <c r="E64" s="4">
        <f t="shared" si="4"/>
        <v>12628884.805089315</v>
      </c>
    </row>
    <row r="65" spans="1:5" ht="12.75">
      <c r="A65">
        <f t="shared" si="3"/>
        <v>0.49235000000000007</v>
      </c>
      <c r="B65" s="4">
        <f t="shared" si="4"/>
        <v>-1883032.5334732765</v>
      </c>
      <c r="C65" s="4">
        <f t="shared" si="4"/>
        <v>3695468.986091187</v>
      </c>
      <c r="D65" s="4">
        <f t="shared" si="4"/>
        <v>4600288.7747835005</v>
      </c>
      <c r="E65" s="4">
        <f t="shared" si="4"/>
        <v>10493031.008744378</v>
      </c>
    </row>
    <row r="66" spans="1:5" ht="12.75">
      <c r="A66">
        <f t="shared" si="3"/>
        <v>0.5004500000000001</v>
      </c>
      <c r="B66" s="4">
        <f t="shared" si="4"/>
        <v>-1760594.5988010038</v>
      </c>
      <c r="C66" s="4">
        <f t="shared" si="4"/>
        <v>3693349.709664451</v>
      </c>
      <c r="D66" s="4">
        <f t="shared" si="4"/>
        <v>4578333.404599629</v>
      </c>
      <c r="E66" s="4">
        <f t="shared" si="4"/>
        <v>10343928.114917777</v>
      </c>
    </row>
    <row r="67" spans="1:5" ht="12.75">
      <c r="A67">
        <f t="shared" si="3"/>
        <v>0.5</v>
      </c>
      <c r="B67" s="4">
        <f t="shared" si="4"/>
        <v>-1767233.946122799</v>
      </c>
      <c r="C67" s="4">
        <f t="shared" si="4"/>
        <v>3693497.198325961</v>
      </c>
      <c r="D67" s="4">
        <f t="shared" si="4"/>
        <v>4579561.862455497</v>
      </c>
      <c r="E67" s="4">
        <f t="shared" si="4"/>
        <v>10352086.311477106</v>
      </c>
    </row>
    <row r="68" spans="1:5" ht="12.75">
      <c r="A68">
        <f t="shared" si="3"/>
        <v>0.59235</v>
      </c>
      <c r="B68" s="4">
        <f t="shared" si="4"/>
        <v>-722222.9939811649</v>
      </c>
      <c r="C68" s="4">
        <f t="shared" si="4"/>
        <v>3608977.549866924</v>
      </c>
      <c r="D68" s="4">
        <f t="shared" si="4"/>
        <v>4314863.285744148</v>
      </c>
      <c r="E68" s="4">
        <f t="shared" si="4"/>
        <v>8930772.051685896</v>
      </c>
    </row>
    <row r="69" spans="1:5" ht="12.75">
      <c r="A69">
        <f t="shared" si="3"/>
        <v>0.60045</v>
      </c>
      <c r="B69" s="4">
        <f t="shared" si="4"/>
        <v>-654633.7073545773</v>
      </c>
      <c r="C69" s="4">
        <f t="shared" si="4"/>
        <v>3597813.9555504974</v>
      </c>
      <c r="D69" s="4">
        <f t="shared" si="4"/>
        <v>4291113.248795245</v>
      </c>
      <c r="E69" s="4">
        <f t="shared" si="4"/>
        <v>8826090.53228712</v>
      </c>
    </row>
    <row r="70" spans="1:5" ht="12.75">
      <c r="A70">
        <f t="shared" si="3"/>
        <v>0.6</v>
      </c>
      <c r="B70" s="4">
        <f t="shared" si="4"/>
        <v>-658308.6208787933</v>
      </c>
      <c r="C70" s="4">
        <f t="shared" si="4"/>
        <v>3598445.105080786</v>
      </c>
      <c r="D70" s="4">
        <f t="shared" si="4"/>
        <v>4292432.696565124</v>
      </c>
      <c r="E70" s="4">
        <f t="shared" si="4"/>
        <v>8831836.30714766</v>
      </c>
    </row>
    <row r="71" spans="1:5" ht="12.75">
      <c r="A71">
        <f t="shared" si="3"/>
        <v>0.69235</v>
      </c>
      <c r="B71" s="4">
        <f t="shared" si="4"/>
        <v>-64972.156617103145</v>
      </c>
      <c r="C71" s="4">
        <f t="shared" si="4"/>
        <v>3449890.6718665105</v>
      </c>
      <c r="D71" s="4">
        <f t="shared" si="4"/>
        <v>4025109.8236126383</v>
      </c>
      <c r="E71" s="4">
        <f t="shared" si="4"/>
        <v>7799710.309101939</v>
      </c>
    </row>
    <row r="72" spans="1:5" ht="12.75">
      <c r="A72">
        <f t="shared" si="3"/>
        <v>0.70045</v>
      </c>
      <c r="B72" s="4">
        <f t="shared" si="4"/>
        <v>-25484.57035575807</v>
      </c>
      <c r="C72" s="4">
        <f t="shared" si="4"/>
        <v>3435645.0503539424</v>
      </c>
      <c r="D72" s="4">
        <f t="shared" si="4"/>
        <v>4002246.2104477175</v>
      </c>
      <c r="E72" s="4">
        <f t="shared" si="4"/>
        <v>7721262.081447009</v>
      </c>
    </row>
    <row r="73" spans="1:5" ht="12.75">
      <c r="A73">
        <f t="shared" si="3"/>
        <v>0.7</v>
      </c>
      <c r="B73" s="4">
        <f t="shared" si="4"/>
        <v>-27635.288655216806</v>
      </c>
      <c r="C73" s="4">
        <f t="shared" si="4"/>
        <v>3436439.5462420294</v>
      </c>
      <c r="D73" s="4">
        <f t="shared" si="4"/>
        <v>4003513.1363848317</v>
      </c>
      <c r="E73" s="4">
        <f t="shared" si="4"/>
        <v>7725576.452993151</v>
      </c>
    </row>
    <row r="74" spans="1:5" ht="12.75">
      <c r="A74">
        <f t="shared" si="3"/>
        <v>0.79235</v>
      </c>
      <c r="B74" s="4">
        <f t="shared" si="4"/>
        <v>325368.4384752689</v>
      </c>
      <c r="C74" s="4">
        <f t="shared" si="4"/>
        <v>3269193.1057978994</v>
      </c>
      <c r="D74" s="4">
        <f t="shared" si="4"/>
        <v>3752692.692172112</v>
      </c>
      <c r="E74" s="4">
        <f t="shared" si="4"/>
        <v>6934966.1798080765</v>
      </c>
    </row>
    <row r="75" spans="1:5" ht="12.75">
      <c r="A75">
        <f t="shared" si="3"/>
        <v>0.80045</v>
      </c>
      <c r="B75" s="4">
        <f t="shared" si="4"/>
        <v>349282.24266253226</v>
      </c>
      <c r="C75" s="4">
        <f t="shared" si="4"/>
        <v>3254379.2654981366</v>
      </c>
      <c r="D75" s="4">
        <f t="shared" si="4"/>
        <v>3731646.781960589</v>
      </c>
      <c r="E75" s="4">
        <f t="shared" si="4"/>
        <v>6873607.93693067</v>
      </c>
    </row>
    <row r="76" spans="1:5" ht="12.75">
      <c r="A76">
        <f t="shared" si="3"/>
        <v>0.7999999999999999</v>
      </c>
      <c r="B76" s="4">
        <f t="shared" si="4"/>
        <v>347978.40215302585</v>
      </c>
      <c r="C76" s="4">
        <f t="shared" si="4"/>
        <v>3255201.992768993</v>
      </c>
      <c r="D76" s="4">
        <f t="shared" si="4"/>
        <v>3732811.7598423953</v>
      </c>
      <c r="E76" s="4">
        <f t="shared" si="4"/>
        <v>6876987.010447544</v>
      </c>
    </row>
    <row r="77" spans="1:5" ht="12.75">
      <c r="A77">
        <f t="shared" si="3"/>
        <v>0.89235</v>
      </c>
      <c r="B77" s="4">
        <f t="shared" si="4"/>
        <v>563986.9846083042</v>
      </c>
      <c r="C77" s="4">
        <f t="shared" si="4"/>
        <v>3088417.7931893906</v>
      </c>
      <c r="D77" s="4">
        <f t="shared" si="4"/>
        <v>3504335.4785195007</v>
      </c>
      <c r="E77" s="4">
        <f t="shared" si="4"/>
        <v>6248933.559904302</v>
      </c>
    </row>
    <row r="78" spans="1:5" ht="12.75">
      <c r="A78">
        <f t="shared" si="3"/>
        <v>0.90045</v>
      </c>
      <c r="B78" s="4">
        <f t="shared" si="4"/>
        <v>578752.5666438816</v>
      </c>
      <c r="C78" s="4">
        <f t="shared" si="4"/>
        <v>3074092.2783979373</v>
      </c>
      <c r="D78" s="4">
        <f t="shared" si="4"/>
        <v>3485314.0216214727</v>
      </c>
      <c r="E78" s="4">
        <f t="shared" si="4"/>
        <v>6199454.579219265</v>
      </c>
    </row>
    <row r="79" spans="1:5" ht="12.75">
      <c r="A79">
        <f t="shared" si="3"/>
        <v>0.8999999999999999</v>
      </c>
      <c r="B79" s="4">
        <f t="shared" si="4"/>
        <v>577947.1562803737</v>
      </c>
      <c r="C79" s="4">
        <f t="shared" si="4"/>
        <v>3074886.505649219</v>
      </c>
      <c r="D79" s="4">
        <f t="shared" si="4"/>
        <v>3486366.495215032</v>
      </c>
      <c r="E79" s="4">
        <f t="shared" si="4"/>
        <v>6202182.184674358</v>
      </c>
    </row>
    <row r="80" spans="1:5" ht="12.75">
      <c r="A80">
        <f t="shared" si="3"/>
        <v>0.99235</v>
      </c>
      <c r="B80" s="4">
        <f t="shared" si="4"/>
        <v>711736.9050946874</v>
      </c>
      <c r="C80" s="4">
        <f t="shared" si="4"/>
        <v>2916454.344271161</v>
      </c>
      <c r="D80" s="4">
        <f t="shared" si="4"/>
        <v>3280696.9987062947</v>
      </c>
      <c r="E80" s="4">
        <f t="shared" si="4"/>
        <v>5689764.900033707</v>
      </c>
    </row>
    <row r="81" spans="1:5" ht="12.75">
      <c r="A81">
        <f t="shared" si="3"/>
        <v>1.00045</v>
      </c>
      <c r="B81" s="4">
        <f t="shared" si="4"/>
        <v>720885.9238894139</v>
      </c>
      <c r="C81" s="4">
        <f t="shared" si="4"/>
        <v>2903033.277588537</v>
      </c>
      <c r="D81" s="4">
        <f t="shared" si="4"/>
        <v>3263622.100009671</v>
      </c>
      <c r="E81" s="4">
        <f t="shared" si="4"/>
        <v>5648932.787061102</v>
      </c>
    </row>
    <row r="82" spans="1:5" ht="12.75">
      <c r="A82">
        <f t="shared" si="3"/>
        <v>0.9999999999999999</v>
      </c>
      <c r="B82" s="4">
        <f aca="true" t="shared" si="5" ref="B82:E101">Peos(B$15,B$16,$A82,B$11)</f>
        <v>720386.9789556153</v>
      </c>
      <c r="C82" s="4">
        <f t="shared" si="5"/>
        <v>2903776.7663961397</v>
      </c>
      <c r="D82" s="4">
        <f t="shared" si="5"/>
        <v>3264566.74565309</v>
      </c>
      <c r="E82" s="4">
        <f t="shared" si="5"/>
        <v>5651185.473410992</v>
      </c>
    </row>
    <row r="83" spans="1:5" ht="12.75">
      <c r="A83">
        <f t="shared" si="3"/>
        <v>1.09235</v>
      </c>
      <c r="B83" s="4">
        <f t="shared" si="5"/>
        <v>802855.3091985658</v>
      </c>
      <c r="C83" s="4">
        <f t="shared" si="5"/>
        <v>2756571.2437929567</v>
      </c>
      <c r="D83" s="4">
        <f t="shared" si="5"/>
        <v>3080131.2114178473</v>
      </c>
      <c r="E83" s="4">
        <f t="shared" si="5"/>
        <v>5224410.462249899</v>
      </c>
    </row>
    <row r="84" spans="1:5" ht="12.75">
      <c r="A84">
        <f t="shared" si="3"/>
        <v>1.1004500000000002</v>
      </c>
      <c r="B84" s="4">
        <f t="shared" si="5"/>
        <v>808437.0061918816</v>
      </c>
      <c r="C84" s="4">
        <f t="shared" si="5"/>
        <v>2744182.016181501</v>
      </c>
      <c r="D84" s="4">
        <f t="shared" si="5"/>
        <v>3064824.9320803043</v>
      </c>
      <c r="E84" s="4">
        <f t="shared" si="5"/>
        <v>5190094.274350833</v>
      </c>
    </row>
    <row r="85" spans="1:5" ht="12.75">
      <c r="A85">
        <f t="shared" si="3"/>
        <v>1.0999999999999999</v>
      </c>
      <c r="B85" s="4">
        <f t="shared" si="5"/>
        <v>808132.9324269993</v>
      </c>
      <c r="C85" s="4">
        <f t="shared" si="5"/>
        <v>2744868.087977426</v>
      </c>
      <c r="D85" s="4">
        <f t="shared" si="5"/>
        <v>3065671.7407160085</v>
      </c>
      <c r="E85" s="4">
        <f t="shared" si="5"/>
        <v>5191988.664106666</v>
      </c>
    </row>
    <row r="86" spans="1:5" ht="12.75">
      <c r="A86">
        <f t="shared" si="3"/>
        <v>1.19235</v>
      </c>
      <c r="B86" s="4">
        <f t="shared" si="5"/>
        <v>857585.8013415553</v>
      </c>
      <c r="C86" s="4">
        <f t="shared" si="5"/>
        <v>2609495.8114033127</v>
      </c>
      <c r="D86" s="4">
        <f t="shared" si="5"/>
        <v>2900262.2452546284</v>
      </c>
      <c r="E86" s="4">
        <f t="shared" si="5"/>
        <v>4830630.550814203</v>
      </c>
    </row>
    <row r="87" spans="1:5" ht="12.75">
      <c r="A87">
        <f t="shared" si="3"/>
        <v>1.2004500000000002</v>
      </c>
      <c r="B87" s="4">
        <f t="shared" si="5"/>
        <v>860842.0383858664</v>
      </c>
      <c r="C87" s="4">
        <f t="shared" si="5"/>
        <v>2598135.5420389688</v>
      </c>
      <c r="D87" s="4">
        <f t="shared" si="5"/>
        <v>2886523.5590875326</v>
      </c>
      <c r="E87" s="4">
        <f t="shared" si="5"/>
        <v>4801359.640638093</v>
      </c>
    </row>
    <row r="88" spans="1:5" ht="12.75">
      <c r="A88">
        <f t="shared" si="3"/>
        <v>1.2</v>
      </c>
      <c r="B88" s="4">
        <f t="shared" si="5"/>
        <v>860665.106965132</v>
      </c>
      <c r="C88" s="4">
        <f t="shared" si="5"/>
        <v>2598764.5341785355</v>
      </c>
      <c r="D88" s="4">
        <f t="shared" si="5"/>
        <v>2887283.704060926</v>
      </c>
      <c r="E88" s="4">
        <f t="shared" si="5"/>
        <v>4802976.34365413</v>
      </c>
    </row>
    <row r="89" spans="1:5" ht="12.75">
      <c r="A89">
        <f t="shared" si="3"/>
        <v>1.29235</v>
      </c>
      <c r="B89" s="4">
        <f t="shared" si="5"/>
        <v>888386.6895548177</v>
      </c>
      <c r="C89" s="4">
        <f t="shared" si="5"/>
        <v>2474822.2093885913</v>
      </c>
      <c r="D89" s="4">
        <f t="shared" si="5"/>
        <v>2738634.757328288</v>
      </c>
      <c r="E89" s="4">
        <f t="shared" si="5"/>
        <v>4492827.858997151</v>
      </c>
    </row>
    <row r="90" spans="1:5" ht="12.75">
      <c r="A90">
        <f t="shared" si="3"/>
        <v>1.3004500000000003</v>
      </c>
      <c r="B90" s="4">
        <f t="shared" si="5"/>
        <v>890097.1422454261</v>
      </c>
      <c r="C90" s="4">
        <f t="shared" si="5"/>
        <v>2464431.6158932745</v>
      </c>
      <c r="D90" s="4">
        <f t="shared" si="5"/>
        <v>2726270.5701386444</v>
      </c>
      <c r="E90" s="4">
        <f t="shared" si="5"/>
        <v>4467550.249345543</v>
      </c>
    </row>
    <row r="91" spans="1:5" ht="12.75">
      <c r="A91">
        <f t="shared" si="3"/>
        <v>1.3</v>
      </c>
      <c r="B91" s="4">
        <f t="shared" si="5"/>
        <v>890004.778825334</v>
      </c>
      <c r="C91" s="4">
        <f t="shared" si="5"/>
        <v>2465006.894504144</v>
      </c>
      <c r="D91" s="4">
        <f t="shared" si="5"/>
        <v>2726954.745520993</v>
      </c>
      <c r="E91" s="4">
        <f t="shared" si="5"/>
        <v>4468946.997838713</v>
      </c>
    </row>
    <row r="92" spans="1:5" ht="12.75">
      <c r="A92">
        <f t="shared" si="3"/>
        <v>1.3923500000000002</v>
      </c>
      <c r="B92" s="4">
        <f t="shared" si="5"/>
        <v>903179.9581552059</v>
      </c>
      <c r="C92" s="4">
        <f t="shared" si="5"/>
        <v>2351673.770134178</v>
      </c>
      <c r="D92" s="4">
        <f t="shared" si="5"/>
        <v>2592967.552680693</v>
      </c>
      <c r="E92" s="4">
        <f t="shared" si="5"/>
        <v>4199699.538563348</v>
      </c>
    </row>
    <row r="93" spans="1:5" ht="12.75">
      <c r="A93">
        <f t="shared" si="3"/>
        <v>1.4004500000000004</v>
      </c>
      <c r="B93" s="4">
        <f t="shared" si="5"/>
        <v>903848.5934008928</v>
      </c>
      <c r="C93" s="4">
        <f t="shared" si="5"/>
        <v>2342172.28180102</v>
      </c>
      <c r="D93" s="4">
        <f t="shared" si="5"/>
        <v>2581803.882242374</v>
      </c>
      <c r="E93" s="4">
        <f t="shared" si="5"/>
        <v>4177640.6651723147</v>
      </c>
    </row>
    <row r="94" spans="1:5" ht="12.75">
      <c r="A94">
        <f t="shared" si="3"/>
        <v>1.4000000000000001</v>
      </c>
      <c r="B94" s="4">
        <f t="shared" si="5"/>
        <v>903813.250796301</v>
      </c>
      <c r="C94" s="4">
        <f t="shared" si="5"/>
        <v>2342698.345753282</v>
      </c>
      <c r="D94" s="4">
        <f t="shared" si="5"/>
        <v>2582421.708368399</v>
      </c>
      <c r="E94" s="4">
        <f t="shared" si="5"/>
        <v>4178860.009635263</v>
      </c>
    </row>
    <row r="95" spans="1:5" ht="12.75">
      <c r="A95">
        <f t="shared" si="3"/>
        <v>1.4923500000000003</v>
      </c>
      <c r="B95" s="4">
        <f t="shared" si="5"/>
        <v>907140.8277564684</v>
      </c>
      <c r="C95" s="4">
        <f t="shared" si="5"/>
        <v>2239018.455731606</v>
      </c>
      <c r="D95" s="4">
        <f t="shared" si="5"/>
        <v>2461235.8428703463</v>
      </c>
      <c r="E95" s="4">
        <f t="shared" si="5"/>
        <v>3942833.450856126</v>
      </c>
    </row>
    <row r="96" spans="1:5" ht="12.75">
      <c r="A96">
        <f t="shared" si="3"/>
        <v>1.5004500000000005</v>
      </c>
      <c r="B96" s="4">
        <f t="shared" si="5"/>
        <v>907101.3584826493</v>
      </c>
      <c r="C96" s="4">
        <f t="shared" si="5"/>
        <v>2230320.9144906034</v>
      </c>
      <c r="D96" s="4">
        <f t="shared" si="5"/>
        <v>2451120.4686893383</v>
      </c>
      <c r="E96" s="4">
        <f t="shared" si="5"/>
        <v>3923409.2153005945</v>
      </c>
    </row>
    <row r="97" spans="1:5" ht="12.75">
      <c r="A97">
        <f t="shared" si="3"/>
        <v>1.5000000000000002</v>
      </c>
      <c r="B97" s="4">
        <f t="shared" si="5"/>
        <v>907104.7803223094</v>
      </c>
      <c r="C97" s="4">
        <f t="shared" si="5"/>
        <v>2230802.4939894793</v>
      </c>
      <c r="D97" s="4">
        <f t="shared" si="5"/>
        <v>2451680.3562395955</v>
      </c>
      <c r="E97" s="4">
        <f t="shared" si="5"/>
        <v>3924483.269913149</v>
      </c>
    </row>
    <row r="98" spans="1:5" ht="12.75">
      <c r="A98">
        <f t="shared" si="3"/>
        <v>1.5923500000000004</v>
      </c>
      <c r="B98" s="4">
        <f t="shared" si="5"/>
        <v>903726.6370829862</v>
      </c>
      <c r="C98" s="4">
        <f t="shared" si="5"/>
        <v>2135817.6696940223</v>
      </c>
      <c r="D98" s="4">
        <f t="shared" si="5"/>
        <v>2341680.6512619946</v>
      </c>
      <c r="E98" s="4">
        <f t="shared" si="5"/>
        <v>3715828.2171590077</v>
      </c>
    </row>
    <row r="99" spans="1:5" ht="12.75">
      <c r="A99">
        <f t="shared" si="3"/>
        <v>1.6004500000000006</v>
      </c>
      <c r="B99" s="4">
        <f t="shared" si="5"/>
        <v>903204.5125254152</v>
      </c>
      <c r="C99" s="4">
        <f t="shared" si="5"/>
        <v>2127842.0533850268</v>
      </c>
      <c r="D99" s="4">
        <f t="shared" si="5"/>
        <v>2332482.235120195</v>
      </c>
      <c r="E99" s="4">
        <f t="shared" si="5"/>
        <v>3698589.1878701732</v>
      </c>
    </row>
    <row r="100" spans="1:5" ht="12.75">
      <c r="A100">
        <f>A97+0.5</f>
        <v>2</v>
      </c>
      <c r="B100" s="4">
        <f t="shared" si="5"/>
        <v>852589.1297021784</v>
      </c>
      <c r="C100" s="4">
        <f t="shared" si="5"/>
        <v>1793879.554926298</v>
      </c>
      <c r="D100" s="4">
        <f t="shared" si="5"/>
        <v>1951894.1984580783</v>
      </c>
      <c r="E100" s="4">
        <f t="shared" si="5"/>
        <v>3010640.5450915312</v>
      </c>
    </row>
    <row r="101" spans="1:5" ht="12.75">
      <c r="A101">
        <f aca="true" t="shared" si="6" ref="A101:A115">A98+0.5</f>
        <v>2.0923500000000006</v>
      </c>
      <c r="B101" s="4">
        <f t="shared" si="5"/>
        <v>837391.5888714461</v>
      </c>
      <c r="C101" s="4">
        <f t="shared" si="5"/>
        <v>1730512.2451936267</v>
      </c>
      <c r="D101" s="4">
        <f t="shared" si="5"/>
        <v>1880570.3429339705</v>
      </c>
      <c r="E101" s="4">
        <f t="shared" si="5"/>
        <v>2886701.5954431333</v>
      </c>
    </row>
    <row r="102" spans="1:5" ht="12.75">
      <c r="A102">
        <f t="shared" si="6"/>
        <v>2.1004500000000004</v>
      </c>
      <c r="B102" s="4">
        <f aca="true" t="shared" si="7" ref="B102:E115">Peos(B$15,B$16,$A102,B$11)</f>
        <v>836035.4780523278</v>
      </c>
      <c r="C102" s="4">
        <f t="shared" si="7"/>
        <v>1725159.7159317278</v>
      </c>
      <c r="D102" s="4">
        <f t="shared" si="7"/>
        <v>1874557.262069042</v>
      </c>
      <c r="E102" s="4">
        <f t="shared" si="7"/>
        <v>2876318.0448763412</v>
      </c>
    </row>
    <row r="103" spans="1:5" ht="12.75">
      <c r="A103">
        <f t="shared" si="6"/>
        <v>2.5</v>
      </c>
      <c r="B103" s="4">
        <f t="shared" si="7"/>
        <v>768178.5544984664</v>
      </c>
      <c r="C103" s="4">
        <f t="shared" si="7"/>
        <v>1495910.2306314646</v>
      </c>
      <c r="D103" s="4">
        <f t="shared" si="7"/>
        <v>1618572.1338536134</v>
      </c>
      <c r="E103" s="4">
        <f t="shared" si="7"/>
        <v>2443113.8101904797</v>
      </c>
    </row>
    <row r="104" spans="1:5" ht="12.75">
      <c r="A104">
        <f t="shared" si="6"/>
        <v>2.5923500000000006</v>
      </c>
      <c r="B104" s="4">
        <f t="shared" si="7"/>
        <v>752856.4321641878</v>
      </c>
      <c r="C104" s="4">
        <f t="shared" si="7"/>
        <v>1451149.7305090667</v>
      </c>
      <c r="D104" s="4">
        <f t="shared" si="7"/>
        <v>1568921.5545970362</v>
      </c>
      <c r="E104" s="4">
        <f t="shared" si="7"/>
        <v>2360975.9246423542</v>
      </c>
    </row>
    <row r="105" spans="1:5" ht="12.75">
      <c r="A105">
        <f t="shared" si="6"/>
        <v>2.6004500000000004</v>
      </c>
      <c r="B105" s="4">
        <f t="shared" si="7"/>
        <v>751526.2068277054</v>
      </c>
      <c r="C105" s="4">
        <f t="shared" si="7"/>
        <v>1447348.6478911038</v>
      </c>
      <c r="D105" s="4">
        <f t="shared" si="7"/>
        <v>1564709.830366147</v>
      </c>
      <c r="E105" s="4">
        <f t="shared" si="7"/>
        <v>2354035.003879905</v>
      </c>
    </row>
    <row r="106" spans="1:5" ht="12.75">
      <c r="A106">
        <f t="shared" si="6"/>
        <v>3</v>
      </c>
      <c r="B106" s="4">
        <f t="shared" si="7"/>
        <v>689239.2006049616</v>
      </c>
      <c r="C106" s="4">
        <f t="shared" si="7"/>
        <v>1281406.7409683925</v>
      </c>
      <c r="D106" s="4">
        <f t="shared" si="7"/>
        <v>1381511.5253771888</v>
      </c>
      <c r="E106" s="4">
        <f t="shared" si="7"/>
        <v>2055987.3030588233</v>
      </c>
    </row>
    <row r="107" spans="1:5" ht="12.75">
      <c r="A107">
        <f t="shared" si="6"/>
        <v>3.0923500000000006</v>
      </c>
      <c r="B107" s="4">
        <f t="shared" si="7"/>
        <v>675852.8942581252</v>
      </c>
      <c r="C107" s="4">
        <f t="shared" si="7"/>
        <v>1248252.7818861902</v>
      </c>
      <c r="D107" s="4">
        <f t="shared" si="7"/>
        <v>1345059.781608203</v>
      </c>
      <c r="E107" s="4">
        <f t="shared" si="7"/>
        <v>1997550.0337893507</v>
      </c>
    </row>
    <row r="108" spans="1:5" ht="12.75">
      <c r="A108">
        <f t="shared" si="6"/>
        <v>3.1004500000000004</v>
      </c>
      <c r="B108" s="4">
        <f t="shared" si="7"/>
        <v>674697.462542638</v>
      </c>
      <c r="C108" s="4">
        <f t="shared" si="7"/>
        <v>1245425.426368515</v>
      </c>
      <c r="D108" s="4">
        <f t="shared" si="7"/>
        <v>1341953.3975040836</v>
      </c>
      <c r="E108" s="4">
        <f t="shared" si="7"/>
        <v>1992582.861754565</v>
      </c>
    </row>
    <row r="109" spans="1:5" ht="12.75">
      <c r="A109">
        <f t="shared" si="6"/>
        <v>3.5</v>
      </c>
      <c r="B109" s="4">
        <f t="shared" si="7"/>
        <v>621376.5188789748</v>
      </c>
      <c r="C109" s="4">
        <f t="shared" si="7"/>
        <v>1120112.065807762</v>
      </c>
      <c r="D109" s="4">
        <f t="shared" si="7"/>
        <v>1204608.8887455692</v>
      </c>
      <c r="E109" s="4">
        <f t="shared" si="7"/>
        <v>1774917.0533362492</v>
      </c>
    </row>
    <row r="110" spans="1:5" ht="12.75">
      <c r="A110">
        <f t="shared" si="6"/>
        <v>3.5923500000000006</v>
      </c>
      <c r="B110" s="4">
        <f t="shared" si="7"/>
        <v>610041.2571172104</v>
      </c>
      <c r="C110" s="4">
        <f t="shared" si="7"/>
        <v>1094620.4860423037</v>
      </c>
      <c r="D110" s="4">
        <f t="shared" si="7"/>
        <v>1176747.6691983426</v>
      </c>
      <c r="E110" s="4">
        <f t="shared" si="7"/>
        <v>1731214.9348951168</v>
      </c>
    </row>
    <row r="111" spans="1:5" ht="12.75">
      <c r="A111">
        <f t="shared" si="6"/>
        <v>3.6004500000000004</v>
      </c>
      <c r="B111" s="4">
        <f t="shared" si="7"/>
        <v>609063.9559344144</v>
      </c>
      <c r="C111" s="4">
        <f t="shared" si="7"/>
        <v>1092439.348504297</v>
      </c>
      <c r="D111" s="4">
        <f t="shared" si="7"/>
        <v>1174364.9593537517</v>
      </c>
      <c r="E111" s="4">
        <f t="shared" si="7"/>
        <v>1727484.3981886276</v>
      </c>
    </row>
    <row r="112" spans="1:5" ht="12.75">
      <c r="A112">
        <f t="shared" si="6"/>
        <v>4</v>
      </c>
      <c r="B112" s="4">
        <f t="shared" si="7"/>
        <v>564052.9194062857</v>
      </c>
      <c r="C112" s="4">
        <f t="shared" si="7"/>
        <v>994599.7963876512</v>
      </c>
      <c r="D112" s="4">
        <f t="shared" si="7"/>
        <v>1067670.0259673418</v>
      </c>
      <c r="E112" s="4">
        <f t="shared" si="7"/>
        <v>1561525.2271268074</v>
      </c>
    </row>
    <row r="113" spans="1:5" ht="12.75">
      <c r="A113">
        <f t="shared" si="6"/>
        <v>4.092350000000001</v>
      </c>
      <c r="B113" s="4">
        <f t="shared" si="7"/>
        <v>554486.8164159554</v>
      </c>
      <c r="C113" s="4">
        <f t="shared" si="7"/>
        <v>974411.2959682934</v>
      </c>
      <c r="D113" s="4">
        <f t="shared" si="7"/>
        <v>1045698.5935442019</v>
      </c>
      <c r="E113" s="4">
        <f t="shared" si="7"/>
        <v>1527608.960223211</v>
      </c>
    </row>
    <row r="114" spans="1:5" ht="12.75">
      <c r="A114">
        <f t="shared" si="6"/>
        <v>4.10045</v>
      </c>
      <c r="B114" s="4">
        <f t="shared" si="7"/>
        <v>553661.8123608485</v>
      </c>
      <c r="C114" s="4">
        <f t="shared" si="7"/>
        <v>972679.3237345848</v>
      </c>
      <c r="D114" s="4">
        <f t="shared" si="7"/>
        <v>1043814.3523688529</v>
      </c>
      <c r="E114" s="4">
        <f t="shared" si="7"/>
        <v>1524704.384889177</v>
      </c>
    </row>
    <row r="115" spans="1:5" ht="12.75">
      <c r="A115">
        <f t="shared" si="6"/>
        <v>4.5</v>
      </c>
      <c r="B115" s="4">
        <f t="shared" si="7"/>
        <v>515591.80670461344</v>
      </c>
      <c r="C115" s="4">
        <f t="shared" si="7"/>
        <v>894232.2375430933</v>
      </c>
      <c r="D115" s="4">
        <f t="shared" si="7"/>
        <v>958582.3225460197</v>
      </c>
      <c r="E115" s="4">
        <f t="shared" si="7"/>
        <v>1393974.4872894897</v>
      </c>
    </row>
    <row r="116" ht="12.75">
      <c r="A116"/>
    </row>
    <row r="1048" ht="12.75">
      <c r="A1048" s="4" t="e">
        <f>(($A$7*#REF!/(#REF!-$E$16))-($E$15/(#REF!*#REF!+2*#REF!*$E$16-$E$16*$E$16)))</f>
        <v>#REF!</v>
      </c>
    </row>
    <row r="1049" ht="12.75">
      <c r="A1049" s="4" t="e">
        <f>(($A$7*#REF!/(#REF!-$E$16))-($E$15/(#REF!*#REF!+2*#REF!*$E$16-$E$16*$E$16)))</f>
        <v>#REF!</v>
      </c>
    </row>
    <row r="1050" ht="12.75">
      <c r="A1050" s="4" t="e">
        <f>(($A$7*#REF!/(#REF!-$E$16))-($E$15/(#REF!*#REF!+2*#REF!*$E$16-$E$16*$E$16)))</f>
        <v>#REF!</v>
      </c>
    </row>
    <row r="1051" ht="12.75">
      <c r="A1051" s="4" t="e">
        <f>(($A$7*#REF!/(#REF!-$E$16))-($E$15/(#REF!*#REF!+2*#REF!*$E$16-$E$16*$E$16)))</f>
        <v>#REF!</v>
      </c>
    </row>
    <row r="1052" ht="12.75">
      <c r="A1052" s="4" t="e">
        <f>(($A$7*#REF!/(#REF!-$E$16))-($E$15/(#REF!*#REF!+2*#REF!*$E$16-$E$16*$E$16)))</f>
        <v>#REF!</v>
      </c>
    </row>
    <row r="1053" ht="12.75">
      <c r="A1053" s="4" t="e">
        <f>(($A$7*#REF!/(#REF!-$E$16))-($E$15/(#REF!*#REF!+2*#REF!*$E$16-$E$16*$E$16)))</f>
        <v>#REF!</v>
      </c>
    </row>
    <row r="1054" ht="12.75">
      <c r="A1054" s="4" t="e">
        <f>(($A$7*#REF!/(#REF!-$E$16))-($E$15/(#REF!*#REF!+2*#REF!*$E$16-$E$16*$E$16)))</f>
        <v>#REF!</v>
      </c>
    </row>
    <row r="1055" ht="12.75">
      <c r="A1055" s="4" t="e">
        <f>(($A$7*#REF!/(#REF!-$E$16))-($E$15/(#REF!*#REF!+2*#REF!*$E$16-$E$16*$E$16)))</f>
        <v>#REF!</v>
      </c>
    </row>
    <row r="1056" ht="12.75">
      <c r="A1056" s="4" t="e">
        <f>(($A$7*#REF!/(#REF!-$E$16))-($E$15/(#REF!*#REF!+2*#REF!*$E$16-$E$16*$E$16)))</f>
        <v>#REF!</v>
      </c>
    </row>
    <row r="1057" ht="12.75">
      <c r="A1057" s="4" t="e">
        <f>(($A$7*#REF!/(#REF!-$E$16))-($E$15/(#REF!*#REF!+2*#REF!*$E$16-$E$16*$E$16)))</f>
        <v>#REF!</v>
      </c>
    </row>
    <row r="1058" ht="12.75">
      <c r="A1058" s="4" t="e">
        <f>(($A$7*#REF!/(#REF!-$E$16))-($E$15/(#REF!*#REF!+2*#REF!*$E$16-$E$16*$E$16)))</f>
        <v>#REF!</v>
      </c>
    </row>
    <row r="1059" ht="12.75">
      <c r="A1059" s="4" t="e">
        <f>(($A$7*#REF!/(#REF!-$E$16))-($E$15/(#REF!*#REF!+2*#REF!*$E$16-$E$16*$E$16)))</f>
        <v>#REF!</v>
      </c>
    </row>
    <row r="1060" ht="12.75">
      <c r="A1060" s="4" t="e">
        <f>(($A$7*#REF!/(#REF!-$E$16))-($E$15/(#REF!*#REF!+2*#REF!*$E$16-$E$16*$E$16)))</f>
        <v>#REF!</v>
      </c>
    </row>
    <row r="1061" ht="12.75">
      <c r="A1061" s="4" t="e">
        <f>(($A$7*#REF!/(#REF!-$E$16))-($E$15/(#REF!*#REF!+2*#REF!*$E$16-$E$16*$E$16)))</f>
        <v>#REF!</v>
      </c>
    </row>
    <row r="1062" ht="12.75">
      <c r="A1062" s="4" t="e">
        <f>(($A$7*#REF!/(#REF!-$E$16))-($E$15/(#REF!*#REF!+2*#REF!*$E$16-$E$16*$E$16)))</f>
        <v>#REF!</v>
      </c>
    </row>
    <row r="1063" ht="12.75">
      <c r="A1063" s="4" t="e">
        <f>(($A$7*#REF!/(#REF!-$E$16))-($E$15/(#REF!*#REF!+2*#REF!*$E$16-$E$16*$E$16)))</f>
        <v>#REF!</v>
      </c>
    </row>
    <row r="1064" ht="12.75">
      <c r="A1064" s="4" t="e">
        <f>(($A$7*#REF!/(#REF!-$E$16))-($E$15/(#REF!*#REF!+2*#REF!*$E$16-$E$16*$E$16)))</f>
        <v>#REF!</v>
      </c>
    </row>
    <row r="1065" ht="12.75">
      <c r="A1065" s="4" t="e">
        <f>(($A$7*#REF!/(#REF!-$E$16))-($E$15/(#REF!*#REF!+2*#REF!*$E$16-$E$16*$E$16)))</f>
        <v>#REF!</v>
      </c>
    </row>
  </sheetData>
  <printOptions/>
  <pageMargins left="0.75" right="0.75" top="1" bottom="1" header="0.4921259845" footer="0.4921259845"/>
  <pageSetup horizontalDpi="600" verticalDpi="600" orientation="portrait" paperSize="9" r:id="rId4"/>
  <legacyDrawing r:id="rId3"/>
  <oleObjects>
    <oleObject progId="Equation.3" shapeId="227743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P1543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1.421875" style="4" customWidth="1"/>
    <col min="2" max="2" width="14.7109375" style="0" customWidth="1"/>
    <col min="3" max="3" width="14.421875" style="0" customWidth="1"/>
    <col min="5" max="5" width="13.8515625" style="0" customWidth="1"/>
    <col min="6" max="6" width="13.28125" style="0" customWidth="1"/>
    <col min="7" max="7" width="14.28125" style="0" customWidth="1"/>
    <col min="8" max="11" width="15.00390625" style="0" customWidth="1"/>
    <col min="12" max="12" width="11.8515625" style="0" customWidth="1"/>
    <col min="13" max="13" width="11.421875" style="4" customWidth="1"/>
  </cols>
  <sheetData>
    <row r="1" ht="20.25">
      <c r="A1" s="27" t="s">
        <v>27</v>
      </c>
    </row>
    <row r="2" ht="12.75">
      <c r="A2" s="17"/>
    </row>
    <row r="3" ht="12.75"/>
    <row r="4" ht="12.75"/>
    <row r="5" ht="12.75"/>
    <row r="6" ht="12.75"/>
    <row r="7" ht="13.5" thickBot="1"/>
    <row r="8" spans="1:42" ht="12.75">
      <c r="A8" s="14" t="s">
        <v>9</v>
      </c>
      <c r="B8" s="15" t="s">
        <v>15</v>
      </c>
      <c r="C8" s="16" t="s">
        <v>16</v>
      </c>
      <c r="AO8" s="1"/>
      <c r="AP8" s="1"/>
    </row>
    <row r="9" spans="1:10" ht="13.5" thickBot="1">
      <c r="A9" s="29">
        <v>8314.472</v>
      </c>
      <c r="B9" s="18">
        <v>0.45724</v>
      </c>
      <c r="C9" s="19">
        <v>0.0778</v>
      </c>
      <c r="D9" s="31"/>
      <c r="E9" s="31"/>
      <c r="F9" s="31"/>
      <c r="J9" s="5"/>
    </row>
    <row r="10" spans="1:6" ht="12.75">
      <c r="A10" s="20" t="s">
        <v>20</v>
      </c>
      <c r="B10" s="20" t="s">
        <v>19</v>
      </c>
      <c r="C10" s="21" t="s">
        <v>17</v>
      </c>
      <c r="D10" s="17" t="s">
        <v>10</v>
      </c>
      <c r="F10" s="1"/>
    </row>
    <row r="11" spans="1:6" ht="13.5" thickBot="1">
      <c r="A11" s="22">
        <v>562.16</v>
      </c>
      <c r="B11" s="22">
        <v>4898000</v>
      </c>
      <c r="C11" s="23">
        <v>0.21081699999</v>
      </c>
      <c r="D11" s="17">
        <f>0.37464+1.54226*C11-0.26992*C11*C11</f>
        <v>0.6877783538882847</v>
      </c>
      <c r="F11" s="1"/>
    </row>
    <row r="12" ht="12.75"/>
    <row r="13" ht="12.75"/>
    <row r="14" spans="1:13" ht="12.75">
      <c r="A14" t="s">
        <v>0</v>
      </c>
      <c r="B14" s="2">
        <v>530</v>
      </c>
      <c r="J14" s="4"/>
      <c r="M14"/>
    </row>
    <row r="15" spans="1:13" ht="12.75">
      <c r="A15" t="s">
        <v>1</v>
      </c>
      <c r="B15" s="4">
        <f>B14/$A$11</f>
        <v>0.9427920876618757</v>
      </c>
      <c r="C15" s="4"/>
      <c r="D15" s="4"/>
      <c r="E15" s="4"/>
      <c r="J15" s="4"/>
      <c r="M15"/>
    </row>
    <row r="16" spans="1:13" ht="12.75">
      <c r="A16" t="s">
        <v>2</v>
      </c>
      <c r="B16">
        <f>(1+$D$11*(1-B15^0.5))^2</f>
        <v>1.0403243077313988</v>
      </c>
      <c r="J16" s="4"/>
      <c r="M16"/>
    </row>
    <row r="17" spans="1:13" ht="12.75">
      <c r="A17" t="s">
        <v>3</v>
      </c>
      <c r="B17" s="30">
        <f>($B$9*$A$9^2*$A$11^2/$B$11)</f>
        <v>2039457.533019304</v>
      </c>
      <c r="C17" s="1"/>
      <c r="D17" s="1"/>
      <c r="E17" s="1"/>
      <c r="J17" s="4"/>
      <c r="M17"/>
    </row>
    <row r="18" spans="1:13" ht="12.75">
      <c r="A18" t="s">
        <v>22</v>
      </c>
      <c r="B18" s="6">
        <f>B17*B16</f>
        <v>2121697.246185894</v>
      </c>
      <c r="C18" s="6"/>
      <c r="D18" s="6"/>
      <c r="E18" s="6"/>
      <c r="J18" s="4"/>
      <c r="M18"/>
    </row>
    <row r="19" spans="1:13" ht="12.75">
      <c r="A19" t="s">
        <v>23</v>
      </c>
      <c r="B19">
        <f>$A$9*$C$9*$A$11/$B$11</f>
        <v>0.07424298621614046</v>
      </c>
      <c r="C19" s="1"/>
      <c r="D19" s="1"/>
      <c r="E19" s="1"/>
      <c r="J19" s="4"/>
      <c r="M19"/>
    </row>
    <row r="20" spans="1:13" ht="12.75">
      <c r="A20"/>
      <c r="B20" s="5"/>
      <c r="C20" s="1"/>
      <c r="D20" s="1"/>
      <c r="E20" s="1"/>
      <c r="J20" s="4"/>
      <c r="M20"/>
    </row>
    <row r="21" spans="10:13" ht="12.75">
      <c r="J21" s="4"/>
      <c r="M21"/>
    </row>
    <row r="22" spans="1:13" ht="12.75">
      <c r="A22"/>
      <c r="B22" s="1"/>
      <c r="C22" s="1"/>
      <c r="D22" s="1"/>
      <c r="E22" s="1"/>
      <c r="J22" s="4"/>
      <c r="M22"/>
    </row>
    <row r="23" spans="1:13" ht="12.75">
      <c r="A23"/>
      <c r="B23" s="1"/>
      <c r="C23" s="1"/>
      <c r="D23" s="1"/>
      <c r="E23" s="1"/>
      <c r="J23" s="4"/>
      <c r="M23"/>
    </row>
    <row r="24" spans="1:13" ht="12.75">
      <c r="A24"/>
      <c r="J24" s="4"/>
      <c r="M24"/>
    </row>
    <row r="25" spans="1:13" ht="12.75">
      <c r="A25"/>
      <c r="J25" s="4"/>
      <c r="M25"/>
    </row>
    <row r="26" spans="1:13" ht="12.75">
      <c r="A26" s="17" t="s">
        <v>4</v>
      </c>
      <c r="B26" s="17" t="s">
        <v>5</v>
      </c>
      <c r="C26" s="17" t="s">
        <v>8</v>
      </c>
      <c r="D26" s="17" t="s">
        <v>14</v>
      </c>
      <c r="J26" s="4"/>
      <c r="M26"/>
    </row>
    <row r="27" spans="1:13" ht="12.75">
      <c r="A27"/>
      <c r="J27" s="4"/>
      <c r="M27"/>
    </row>
    <row r="28" spans="1:13" ht="12.75">
      <c r="A28" s="9">
        <v>0.15684731698442256</v>
      </c>
      <c r="B28" s="10">
        <f>Peos(B$18,B$19,$A28,B$14)</f>
        <v>3281524.346012026</v>
      </c>
      <c r="C28" s="11">
        <f>rtlnphi($B$14,B28,A28,$B$18,$B$19)/$A$9/$B$14</f>
        <v>-0.3424328960818367</v>
      </c>
      <c r="D28" s="11">
        <f>B28*EXP(C28)</f>
        <v>2330016.0547255254</v>
      </c>
      <c r="E28" s="11"/>
      <c r="F28" s="10"/>
      <c r="G28" s="9" t="s">
        <v>11</v>
      </c>
      <c r="H28" s="12">
        <f>(C28-C29)^2</f>
        <v>1.699774458863886E-08</v>
      </c>
      <c r="J28" s="4"/>
      <c r="M28"/>
    </row>
    <row r="29" spans="1:13" ht="12.75">
      <c r="A29" s="9">
        <v>0.7858477611072322</v>
      </c>
      <c r="B29" s="10">
        <f>Peos(B$18,B$19,$A29,B$14)</f>
        <v>3281089.332909265</v>
      </c>
      <c r="C29" s="11">
        <f>rtlnphi($B$14,B29,A29,$B$18,$B$19)/$A$9/$B$14</f>
        <v>-0.3423025206831273</v>
      </c>
      <c r="D29" s="11">
        <f>B29*EXP(C29)</f>
        <v>2330010.9339924706</v>
      </c>
      <c r="E29" s="11"/>
      <c r="F29" s="10"/>
      <c r="G29" s="9" t="s">
        <v>12</v>
      </c>
      <c r="H29" s="12">
        <f>((B28-B29)/10000000)^2</f>
        <v>1.8923639957375597E-09</v>
      </c>
      <c r="J29" s="4"/>
      <c r="M29"/>
    </row>
    <row r="30" spans="1:13" ht="12.75">
      <c r="A30" s="9"/>
      <c r="B30" s="10"/>
      <c r="C30" s="11"/>
      <c r="D30" s="11"/>
      <c r="E30" s="11"/>
      <c r="F30" s="10"/>
      <c r="G30" s="13" t="s">
        <v>13</v>
      </c>
      <c r="H30" s="12">
        <f>SUM(H28:H29)</f>
        <v>1.8890108584376418E-08</v>
      </c>
      <c r="J30" s="4"/>
      <c r="M30"/>
    </row>
    <row r="31" spans="1:13" ht="12.75">
      <c r="A31">
        <v>0.08</v>
      </c>
      <c r="B31" s="4">
        <f aca="true" t="shared" si="0" ref="B31:B62">Peos(B$18,B$19,$A31,B$14)</f>
        <v>599255829.7706846</v>
      </c>
      <c r="C31" s="8">
        <f>rtlnphi($B$14,B31,A31,$B$18,$B$19)/$A$9/$B$14</f>
        <v>6.315695199179933</v>
      </c>
      <c r="D31" s="8">
        <f>B31*EXP(C31)</f>
        <v>331500236122.25726</v>
      </c>
      <c r="E31" s="32" t="s">
        <v>24</v>
      </c>
      <c r="F31" s="4"/>
      <c r="I31" s="3"/>
      <c r="J31" s="4"/>
      <c r="M31"/>
    </row>
    <row r="32" spans="1:13" ht="12.75">
      <c r="A32">
        <f>A31+0.01</f>
        <v>0.09</v>
      </c>
      <c r="B32" s="4">
        <f t="shared" si="0"/>
        <v>146656584.8603753</v>
      </c>
      <c r="C32" s="8">
        <f aca="true" t="shared" si="1" ref="C32:C91">rtlnphi($B$14,B32,A32,$B$18,$B$19)/$A$9/$B$14</f>
        <v>-0.830309472541479</v>
      </c>
      <c r="D32" s="8">
        <f aca="true" t="shared" si="2" ref="D32:D91">B32*EXP(C32)</f>
        <v>63929711.6106981</v>
      </c>
      <c r="E32" s="32"/>
      <c r="F32" s="4"/>
      <c r="J32" s="4"/>
      <c r="M32"/>
    </row>
    <row r="33" spans="1:13" ht="12.75">
      <c r="A33">
        <f aca="true" t="shared" si="3" ref="A33:A57">A32+0.01</f>
        <v>0.09999999999999999</v>
      </c>
      <c r="B33" s="4">
        <f t="shared" si="0"/>
        <v>61361665.10459797</v>
      </c>
      <c r="C33" s="8">
        <f t="shared" si="1"/>
        <v>-1.7792218531354602</v>
      </c>
      <c r="D33" s="8">
        <f t="shared" si="2"/>
        <v>10355972.849835156</v>
      </c>
      <c r="E33" s="32"/>
      <c r="F33" s="4"/>
      <c r="J33" s="4"/>
      <c r="M33"/>
    </row>
    <row r="34" spans="1:13" ht="12.75">
      <c r="A34">
        <f t="shared" si="3"/>
        <v>0.10999999999999999</v>
      </c>
      <c r="B34" s="4">
        <f t="shared" si="0"/>
        <v>30675434.044841573</v>
      </c>
      <c r="C34" s="8">
        <f t="shared" si="1"/>
        <v>-1.8120823055267776</v>
      </c>
      <c r="D34" s="8">
        <f t="shared" si="2"/>
        <v>5009719.045396747</v>
      </c>
      <c r="E34" s="32"/>
      <c r="F34" s="4"/>
      <c r="J34" s="4"/>
      <c r="M34"/>
    </row>
    <row r="35" spans="1:13" ht="12.75">
      <c r="A35">
        <f t="shared" si="3"/>
        <v>0.11999999999999998</v>
      </c>
      <c r="B35" s="4">
        <f t="shared" si="0"/>
        <v>16860311.316106707</v>
      </c>
      <c r="C35" s="8">
        <f t="shared" si="1"/>
        <v>-1.5722329613829145</v>
      </c>
      <c r="D35" s="8">
        <f t="shared" si="2"/>
        <v>3499882.7075152905</v>
      </c>
      <c r="E35" s="32"/>
      <c r="F35" s="4"/>
      <c r="J35" s="4"/>
      <c r="M35"/>
    </row>
    <row r="36" spans="1:13" ht="12.75">
      <c r="A36">
        <f t="shared" si="3"/>
        <v>0.12999999999999998</v>
      </c>
      <c r="B36" s="4">
        <f t="shared" si="0"/>
        <v>9902892.101549968</v>
      </c>
      <c r="C36" s="8">
        <f t="shared" si="1"/>
        <v>-1.2366070481081675</v>
      </c>
      <c r="D36" s="8">
        <f t="shared" si="2"/>
        <v>2875480.5204752036</v>
      </c>
      <c r="E36" s="32"/>
      <c r="F36" s="4"/>
      <c r="J36" s="4"/>
      <c r="M36"/>
    </row>
    <row r="37" spans="1:13" ht="12.75">
      <c r="A37">
        <f t="shared" si="3"/>
        <v>0.13999999999999999</v>
      </c>
      <c r="B37" s="4">
        <f t="shared" si="0"/>
        <v>6179024.492997311</v>
      </c>
      <c r="C37" s="8">
        <f t="shared" si="1"/>
        <v>-0.8785994145577992</v>
      </c>
      <c r="D37" s="8">
        <f t="shared" si="2"/>
        <v>2566545.9212670946</v>
      </c>
      <c r="E37" s="32"/>
      <c r="F37" s="4"/>
      <c r="J37" s="4"/>
      <c r="M37"/>
    </row>
    <row r="38" spans="1:13" ht="12.75">
      <c r="A38">
        <f t="shared" si="3"/>
        <v>0.15</v>
      </c>
      <c r="B38" s="4">
        <f t="shared" si="0"/>
        <v>4127469.770547889</v>
      </c>
      <c r="C38" s="8">
        <f t="shared" si="1"/>
        <v>-0.542381618710901</v>
      </c>
      <c r="D38" s="8">
        <f t="shared" si="2"/>
        <v>2399554.1617532694</v>
      </c>
      <c r="E38" s="32"/>
      <c r="F38" s="4"/>
      <c r="J38" s="4"/>
      <c r="M38"/>
    </row>
    <row r="39" spans="1:13" ht="12.75">
      <c r="A39">
        <f t="shared" si="3"/>
        <v>0.16</v>
      </c>
      <c r="B39" s="4">
        <f t="shared" si="0"/>
        <v>2995487.452824317</v>
      </c>
      <c r="C39" s="8">
        <f t="shared" si="1"/>
        <v>-0.2615117787025997</v>
      </c>
      <c r="D39" s="8">
        <f t="shared" si="2"/>
        <v>2306186.2707726057</v>
      </c>
      <c r="E39" s="32"/>
      <c r="F39" s="4"/>
      <c r="J39" s="4"/>
      <c r="M39"/>
    </row>
    <row r="40" spans="1:13" ht="12.75">
      <c r="A40">
        <f t="shared" si="3"/>
        <v>0.17</v>
      </c>
      <c r="B40" s="4">
        <f t="shared" si="0"/>
        <v>2390436.8730020225</v>
      </c>
      <c r="C40" s="8">
        <f t="shared" si="1"/>
        <v>-0.05846107066855333</v>
      </c>
      <c r="D40" s="8">
        <f t="shared" si="2"/>
        <v>2254695.8157567866</v>
      </c>
      <c r="E40" s="32"/>
      <c r="F40" s="4"/>
      <c r="J40" s="4"/>
      <c r="M40"/>
    </row>
    <row r="41" spans="1:13" ht="12.75">
      <c r="A41">
        <f t="shared" si="3"/>
        <v>0.18000000000000002</v>
      </c>
      <c r="B41" s="4">
        <f t="shared" si="0"/>
        <v>2095381.9788841605</v>
      </c>
      <c r="C41" s="8">
        <f t="shared" si="1"/>
        <v>0.061606346291586116</v>
      </c>
      <c r="D41" s="8">
        <f t="shared" si="2"/>
        <v>2228530.0815307694</v>
      </c>
      <c r="E41" s="32"/>
      <c r="F41" s="4"/>
      <c r="J41" s="4"/>
      <c r="M41"/>
    </row>
    <row r="42" spans="1:13" ht="12.75">
      <c r="A42">
        <f t="shared" si="3"/>
        <v>0.19000000000000003</v>
      </c>
      <c r="B42" s="4">
        <f t="shared" si="0"/>
        <v>1985183.8585809544</v>
      </c>
      <c r="C42" s="8">
        <f t="shared" si="1"/>
        <v>0.1110309815142674</v>
      </c>
      <c r="D42" s="8">
        <f t="shared" si="2"/>
        <v>2218303.0580712697</v>
      </c>
      <c r="E42" s="32"/>
      <c r="F42" s="4"/>
      <c r="J42" s="4"/>
      <c r="M42"/>
    </row>
    <row r="43" spans="1:13" ht="12.75">
      <c r="A43">
        <f t="shared" si="3"/>
        <v>0.20000000000000004</v>
      </c>
      <c r="B43" s="4">
        <f t="shared" si="0"/>
        <v>1985270.5014700256</v>
      </c>
      <c r="C43" s="8">
        <f t="shared" si="1"/>
        <v>0.11100696811130839</v>
      </c>
      <c r="D43" s="8">
        <f t="shared" si="2"/>
        <v>2218346.60470321</v>
      </c>
      <c r="E43" s="33" t="s">
        <v>25</v>
      </c>
      <c r="F43" s="4"/>
      <c r="J43" s="4"/>
      <c r="M43"/>
    </row>
    <row r="44" spans="1:13" ht="12.75">
      <c r="A44">
        <f t="shared" si="3"/>
        <v>0.21000000000000005</v>
      </c>
      <c r="B44" s="4">
        <f t="shared" si="0"/>
        <v>2050117.171161592</v>
      </c>
      <c r="C44" s="8">
        <f t="shared" si="1"/>
        <v>0.08189100739113786</v>
      </c>
      <c r="D44" s="8">
        <f t="shared" si="2"/>
        <v>2225069.06496967</v>
      </c>
      <c r="E44" s="33"/>
      <c r="F44" s="4"/>
      <c r="J44" s="4"/>
      <c r="M44"/>
    </row>
    <row r="45" spans="1:13" ht="12.75">
      <c r="A45">
        <f t="shared" si="3"/>
        <v>0.22000000000000006</v>
      </c>
      <c r="B45" s="4">
        <f t="shared" si="0"/>
        <v>2151455.4068753943</v>
      </c>
      <c r="C45" s="8">
        <f t="shared" si="1"/>
        <v>0.038592610222450086</v>
      </c>
      <c r="D45" s="8">
        <f t="shared" si="2"/>
        <v>2236108.675557974</v>
      </c>
      <c r="E45" s="33"/>
      <c r="F45" s="4"/>
      <c r="J45" s="4"/>
      <c r="M45"/>
    </row>
    <row r="46" spans="1:13" ht="12.75">
      <c r="A46">
        <f t="shared" si="3"/>
        <v>0.23000000000000007</v>
      </c>
      <c r="B46" s="4">
        <f t="shared" si="0"/>
        <v>2271550.035221584</v>
      </c>
      <c r="C46" s="8">
        <f t="shared" si="1"/>
        <v>-0.009591056202970516</v>
      </c>
      <c r="D46" s="8">
        <f t="shared" si="2"/>
        <v>2249867.616027062</v>
      </c>
      <c r="E46" s="33"/>
      <c r="F46" s="4"/>
      <c r="J46" s="4"/>
      <c r="M46"/>
    </row>
    <row r="47" spans="1:13" ht="12.75">
      <c r="A47">
        <f t="shared" si="3"/>
        <v>0.24000000000000007</v>
      </c>
      <c r="B47" s="4">
        <f t="shared" si="0"/>
        <v>2399236.9502643235</v>
      </c>
      <c r="C47" s="8">
        <f t="shared" si="1"/>
        <v>-0.05746939213946734</v>
      </c>
      <c r="D47" s="8">
        <f t="shared" si="2"/>
        <v>2265241.458102055</v>
      </c>
      <c r="E47" s="33"/>
      <c r="F47" s="4"/>
      <c r="J47" s="4"/>
      <c r="M47"/>
    </row>
    <row r="48" spans="1:13" ht="12.75">
      <c r="A48">
        <f t="shared" si="3"/>
        <v>0.25000000000000006</v>
      </c>
      <c r="B48" s="4">
        <f t="shared" si="0"/>
        <v>2527522.3633945957</v>
      </c>
      <c r="C48" s="8">
        <f t="shared" si="1"/>
        <v>-0.10242617805758736</v>
      </c>
      <c r="D48" s="8">
        <f t="shared" si="2"/>
        <v>2281454.873425673</v>
      </c>
      <c r="E48" s="33"/>
      <c r="F48" s="4"/>
      <c r="J48" s="4"/>
      <c r="M48"/>
    </row>
    <row r="49" spans="1:13" ht="12.75">
      <c r="A49">
        <f t="shared" si="3"/>
        <v>0.26000000000000006</v>
      </c>
      <c r="B49" s="4">
        <f t="shared" si="0"/>
        <v>2652093.8627735265</v>
      </c>
      <c r="C49" s="8">
        <f t="shared" si="1"/>
        <v>-0.14332855975668024</v>
      </c>
      <c r="D49" s="8">
        <f t="shared" si="2"/>
        <v>2297958.006080761</v>
      </c>
      <c r="E49" s="33"/>
      <c r="F49" s="4"/>
      <c r="J49" s="4"/>
      <c r="M49"/>
    </row>
    <row r="50" spans="1:13" ht="12.75">
      <c r="A50">
        <f t="shared" si="3"/>
        <v>0.2700000000000001</v>
      </c>
      <c r="B50" s="4">
        <f t="shared" si="0"/>
        <v>2770378.6970937625</v>
      </c>
      <c r="C50" s="8">
        <f t="shared" si="1"/>
        <v>-0.17985128587059815</v>
      </c>
      <c r="D50" s="8">
        <f t="shared" si="2"/>
        <v>2314358.9522967176</v>
      </c>
      <c r="E50" s="33"/>
      <c r="F50" s="4"/>
      <c r="J50" s="4"/>
      <c r="M50"/>
    </row>
    <row r="51" spans="1:13" ht="12.75">
      <c r="A51">
        <f t="shared" si="3"/>
        <v>0.2800000000000001</v>
      </c>
      <c r="B51" s="4">
        <f t="shared" si="0"/>
        <v>2880938.3268646486</v>
      </c>
      <c r="C51" s="8">
        <f t="shared" si="1"/>
        <v>-0.2120853400688647</v>
      </c>
      <c r="D51" s="8">
        <f t="shared" si="2"/>
        <v>2330378.519150263</v>
      </c>
      <c r="E51" s="33"/>
      <c r="F51" s="4"/>
      <c r="J51" s="4"/>
      <c r="M51"/>
    </row>
    <row r="52" spans="1:13" ht="12.75">
      <c r="A52">
        <f t="shared" si="3"/>
        <v>0.2900000000000001</v>
      </c>
      <c r="B52" s="4">
        <f t="shared" si="0"/>
        <v>2983073.8806783184</v>
      </c>
      <c r="C52" s="8">
        <f t="shared" si="1"/>
        <v>-0.24031960576080424</v>
      </c>
      <c r="D52" s="8">
        <f t="shared" si="2"/>
        <v>2345819.169018317</v>
      </c>
      <c r="E52" s="33"/>
      <c r="F52" s="4"/>
      <c r="J52" s="4"/>
      <c r="M52"/>
    </row>
    <row r="53" spans="1:13" ht="12.75">
      <c r="A53">
        <f t="shared" si="3"/>
        <v>0.3000000000000001</v>
      </c>
      <c r="B53" s="4">
        <f t="shared" si="0"/>
        <v>3076566.255781157</v>
      </c>
      <c r="C53" s="8">
        <f t="shared" si="1"/>
        <v>-0.26492233997441456</v>
      </c>
      <c r="D53" s="8">
        <f t="shared" si="2"/>
        <v>2360543.2496612803</v>
      </c>
      <c r="E53" s="33"/>
      <c r="F53" s="4"/>
      <c r="J53" s="4"/>
      <c r="M53"/>
    </row>
    <row r="54" spans="1:13" ht="12.75">
      <c r="A54">
        <f t="shared" si="3"/>
        <v>0.3100000000000001</v>
      </c>
      <c r="B54" s="4">
        <f t="shared" si="0"/>
        <v>3161503.505703125</v>
      </c>
      <c r="C54" s="8">
        <f t="shared" si="1"/>
        <v>-0.28627873695151806</v>
      </c>
      <c r="D54" s="8">
        <f t="shared" si="2"/>
        <v>2374457.4527384336</v>
      </c>
      <c r="E54" s="33"/>
      <c r="F54" s="4"/>
      <c r="J54" s="4"/>
      <c r="M54"/>
    </row>
    <row r="55" spans="1:13" ht="12.75">
      <c r="A55">
        <f t="shared" si="3"/>
        <v>0.3200000000000001</v>
      </c>
      <c r="B55" s="4">
        <f t="shared" si="0"/>
        <v>3238165.565608086</v>
      </c>
      <c r="C55" s="8">
        <f t="shared" si="1"/>
        <v>-0.3047595469060924</v>
      </c>
      <c r="D55" s="8">
        <f t="shared" si="2"/>
        <v>2387501.541677831</v>
      </c>
      <c r="E55" s="33"/>
      <c r="F55" s="4"/>
      <c r="J55" s="4"/>
      <c r="M55"/>
    </row>
    <row r="56" spans="1:13" ht="12.75">
      <c r="A56">
        <f t="shared" si="3"/>
        <v>0.3300000000000001</v>
      </c>
      <c r="B56" s="4">
        <f t="shared" si="0"/>
        <v>3306947.0669010114</v>
      </c>
      <c r="C56" s="8">
        <f t="shared" si="1"/>
        <v>-0.3207066751047906</v>
      </c>
      <c r="D56" s="8">
        <f t="shared" si="2"/>
        <v>2399640.0630718684</v>
      </c>
      <c r="E56" s="33"/>
      <c r="F56" s="4"/>
      <c r="J56" s="4"/>
      <c r="M56"/>
    </row>
    <row r="57" spans="1:13" ht="12.75">
      <c r="A57">
        <f t="shared" si="3"/>
        <v>0.34000000000000014</v>
      </c>
      <c r="B57" s="4">
        <f t="shared" si="0"/>
        <v>3368305.6920989137</v>
      </c>
      <c r="C57" s="8">
        <f t="shared" si="1"/>
        <v>-0.3344279104337335</v>
      </c>
      <c r="D57" s="8">
        <f t="shared" si="2"/>
        <v>2410856.1792573105</v>
      </c>
      <c r="E57" s="33"/>
      <c r="F57" s="4"/>
      <c r="J57" s="4"/>
      <c r="M57"/>
    </row>
    <row r="58" spans="1:13" ht="12.75">
      <c r="A58">
        <f aca="true" t="shared" si="4" ref="A58:A91">A57+0.1</f>
        <v>0.44000000000000017</v>
      </c>
      <c r="B58" s="4">
        <f t="shared" si="0"/>
        <v>3675884.264036325</v>
      </c>
      <c r="C58" s="8">
        <f t="shared" si="1"/>
        <v>-0.3954793208038346</v>
      </c>
      <c r="D58" s="8">
        <f t="shared" si="2"/>
        <v>2475183.164106268</v>
      </c>
      <c r="E58" s="33"/>
      <c r="F58" s="4"/>
      <c r="J58" s="4"/>
      <c r="M58"/>
    </row>
    <row r="59" spans="1:13" ht="12.75">
      <c r="A59">
        <f t="shared" si="4"/>
        <v>0.5400000000000001</v>
      </c>
      <c r="B59" s="4">
        <f t="shared" si="0"/>
        <v>3668599.8330878066</v>
      </c>
      <c r="C59" s="8">
        <f t="shared" si="1"/>
        <v>-0.39466427403566895</v>
      </c>
      <c r="D59" s="8">
        <f t="shared" si="2"/>
        <v>2472292.3529644683</v>
      </c>
      <c r="E59" s="34" t="s">
        <v>26</v>
      </c>
      <c r="F59" s="4"/>
      <c r="J59" s="4"/>
      <c r="M59"/>
    </row>
    <row r="60" spans="1:13" ht="12.75">
      <c r="A60">
        <f t="shared" si="4"/>
        <v>0.6400000000000001</v>
      </c>
      <c r="B60" s="4">
        <f t="shared" si="0"/>
        <v>3538095.628108152</v>
      </c>
      <c r="C60" s="8">
        <f t="shared" si="1"/>
        <v>-0.3760492154323733</v>
      </c>
      <c r="D60" s="8">
        <f t="shared" si="2"/>
        <v>2429145.158414618</v>
      </c>
      <c r="E60" s="34"/>
      <c r="F60" s="4"/>
      <c r="J60" s="4"/>
      <c r="M60"/>
    </row>
    <row r="61" spans="1:13" ht="12.75">
      <c r="A61">
        <f t="shared" si="4"/>
        <v>0.7400000000000001</v>
      </c>
      <c r="B61" s="4">
        <f t="shared" si="0"/>
        <v>3364738.1744988346</v>
      </c>
      <c r="C61" s="8">
        <f t="shared" si="1"/>
        <v>-0.35299449070525113</v>
      </c>
      <c r="D61" s="8">
        <f t="shared" si="2"/>
        <v>2364001.3270328753</v>
      </c>
      <c r="E61" s="34"/>
      <c r="F61" s="4"/>
      <c r="J61" s="4"/>
      <c r="M61"/>
    </row>
    <row r="62" spans="1:13" ht="12.75">
      <c r="A62">
        <f t="shared" si="4"/>
        <v>0.8400000000000001</v>
      </c>
      <c r="B62" s="4">
        <f t="shared" si="0"/>
        <v>3182331.233387588</v>
      </c>
      <c r="C62" s="8">
        <f t="shared" si="1"/>
        <v>-0.3299585741052617</v>
      </c>
      <c r="D62" s="8">
        <f t="shared" si="2"/>
        <v>2287948.229663408</v>
      </c>
      <c r="E62" s="34"/>
      <c r="F62" s="4"/>
      <c r="J62" s="4"/>
      <c r="M62"/>
    </row>
    <row r="63" spans="1:13" ht="12.75">
      <c r="A63">
        <f t="shared" si="4"/>
        <v>0.9400000000000001</v>
      </c>
      <c r="B63" s="4">
        <f aca="true" t="shared" si="5" ref="B63:B91">Peos(B$18,B$19,$A63,B$14)</f>
        <v>3005093.3607316846</v>
      </c>
      <c r="C63" s="8">
        <f t="shared" si="1"/>
        <v>-0.3084323053752902</v>
      </c>
      <c r="D63" s="8">
        <f t="shared" si="2"/>
        <v>2207534.6074615987</v>
      </c>
      <c r="E63" s="34"/>
      <c r="F63" s="4"/>
      <c r="J63" s="4"/>
      <c r="M63"/>
    </row>
    <row r="64" spans="1:13" ht="12.75">
      <c r="A64">
        <f t="shared" si="4"/>
        <v>1.04</v>
      </c>
      <c r="B64" s="4">
        <f t="shared" si="5"/>
        <v>2838680.6712807026</v>
      </c>
      <c r="C64" s="8">
        <f t="shared" si="1"/>
        <v>-0.2888262066500071</v>
      </c>
      <c r="D64" s="8">
        <f t="shared" si="2"/>
        <v>2126576.0226870594</v>
      </c>
      <c r="E64" s="34"/>
      <c r="F64" s="4"/>
      <c r="J64" s="4"/>
      <c r="M64"/>
    </row>
    <row r="65" spans="1:13" ht="12.75">
      <c r="A65">
        <f t="shared" si="4"/>
        <v>1.1400000000000001</v>
      </c>
      <c r="B65" s="4">
        <f t="shared" si="5"/>
        <v>2684900.8019615253</v>
      </c>
      <c r="C65" s="8">
        <f t="shared" si="1"/>
        <v>-0.2711440636913304</v>
      </c>
      <c r="D65" s="8">
        <f t="shared" si="2"/>
        <v>2047254.6864740846</v>
      </c>
      <c r="E65" s="34"/>
      <c r="F65" s="4"/>
      <c r="J65" s="4"/>
      <c r="M65"/>
    </row>
    <row r="66" spans="1:13" ht="12.75">
      <c r="A66">
        <f t="shared" si="4"/>
        <v>1.2400000000000002</v>
      </c>
      <c r="B66" s="4">
        <f t="shared" si="5"/>
        <v>2543824.6057336912</v>
      </c>
      <c r="C66" s="8">
        <f t="shared" si="1"/>
        <v>-0.25524239311980407</v>
      </c>
      <c r="D66" s="8">
        <f t="shared" si="2"/>
        <v>1970773.8949690284</v>
      </c>
      <c r="E66" s="34"/>
      <c r="F66" s="4"/>
      <c r="J66" s="4"/>
      <c r="M66"/>
    </row>
    <row r="67" spans="1:13" ht="12.75">
      <c r="A67">
        <f t="shared" si="4"/>
        <v>1.3400000000000003</v>
      </c>
      <c r="B67" s="4">
        <f t="shared" si="5"/>
        <v>2414766.499632002</v>
      </c>
      <c r="C67" s="8">
        <f t="shared" si="1"/>
        <v>-0.2409346522798299</v>
      </c>
      <c r="D67" s="8">
        <f t="shared" si="2"/>
        <v>1897748.042875052</v>
      </c>
      <c r="E67" s="34"/>
      <c r="F67" s="4"/>
      <c r="J67" s="4"/>
      <c r="M67"/>
    </row>
    <row r="68" spans="1:13" ht="12.75">
      <c r="A68">
        <f t="shared" si="4"/>
        <v>1.4400000000000004</v>
      </c>
      <c r="B68" s="4">
        <f t="shared" si="5"/>
        <v>2296749.41482093</v>
      </c>
      <c r="C68" s="8">
        <f t="shared" si="1"/>
        <v>-0.22803322986215369</v>
      </c>
      <c r="D68" s="8">
        <f t="shared" si="2"/>
        <v>1828437.168177256</v>
      </c>
      <c r="E68" s="34"/>
      <c r="F68" s="4"/>
      <c r="J68" s="4"/>
      <c r="M68"/>
    </row>
    <row r="69" spans="1:13" ht="12.75">
      <c r="A69">
        <f t="shared" si="4"/>
        <v>1.5400000000000005</v>
      </c>
      <c r="B69" s="4">
        <f t="shared" si="5"/>
        <v>2188725.9723951574</v>
      </c>
      <c r="C69" s="8">
        <f t="shared" si="1"/>
        <v>-0.2163654093612699</v>
      </c>
      <c r="D69" s="8">
        <f t="shared" si="2"/>
        <v>1762889.4880559514</v>
      </c>
      <c r="E69" s="34"/>
      <c r="F69" s="4"/>
      <c r="J69" s="4"/>
      <c r="M69"/>
    </row>
    <row r="70" spans="1:13" ht="12.75">
      <c r="A70">
        <f t="shared" si="4"/>
        <v>1.6400000000000006</v>
      </c>
      <c r="B70" s="4">
        <f t="shared" si="5"/>
        <v>2089681.1612712247</v>
      </c>
      <c r="C70" s="8">
        <f t="shared" si="1"/>
        <v>-0.20577823893050837</v>
      </c>
      <c r="D70" s="8">
        <f t="shared" si="2"/>
        <v>1701028.828076495</v>
      </c>
      <c r="E70" s="34"/>
      <c r="F70" s="4"/>
      <c r="J70" s="4"/>
      <c r="M70"/>
    </row>
    <row r="71" spans="1:13" ht="12.75">
      <c r="A71">
        <f t="shared" si="4"/>
        <v>1.7400000000000007</v>
      </c>
      <c r="B71" s="4">
        <f t="shared" si="5"/>
        <v>1998676.4797793538</v>
      </c>
      <c r="C71" s="8">
        <f t="shared" si="1"/>
        <v>-0.19613873185242514</v>
      </c>
      <c r="D71" s="8">
        <f t="shared" si="2"/>
        <v>1642708.607725065</v>
      </c>
      <c r="E71" s="34"/>
      <c r="F71" s="4"/>
      <c r="J71" s="4"/>
      <c r="M71"/>
    </row>
    <row r="72" spans="1:13" ht="12.75">
      <c r="A72">
        <f t="shared" si="4"/>
        <v>1.8400000000000007</v>
      </c>
      <c r="B72" s="4">
        <f t="shared" si="5"/>
        <v>1914865.093064935</v>
      </c>
      <c r="C72" s="8">
        <f t="shared" si="1"/>
        <v>-0.18733223114124398</v>
      </c>
      <c r="D72" s="8">
        <f t="shared" si="2"/>
        <v>1587745.271406833</v>
      </c>
      <c r="E72" s="34"/>
      <c r="F72" s="4"/>
      <c r="J72" s="4"/>
      <c r="M72"/>
    </row>
    <row r="73" spans="1:13" ht="12.75">
      <c r="A73">
        <f t="shared" si="4"/>
        <v>1.9400000000000008</v>
      </c>
      <c r="B73" s="4">
        <f t="shared" si="5"/>
        <v>1837492.8848058744</v>
      </c>
      <c r="C73" s="8">
        <f t="shared" si="1"/>
        <v>-0.17926019525343995</v>
      </c>
      <c r="D73" s="8">
        <f t="shared" si="2"/>
        <v>1535938.9450659407</v>
      </c>
      <c r="E73" s="34"/>
      <c r="F73" s="4"/>
      <c r="J73" s="4"/>
      <c r="M73"/>
    </row>
    <row r="74" spans="1:13" ht="12.75">
      <c r="A74">
        <f t="shared" si="4"/>
        <v>2.040000000000001</v>
      </c>
      <c r="B74" s="4">
        <f t="shared" si="5"/>
        <v>1765892.9893449112</v>
      </c>
      <c r="C74" s="8">
        <f t="shared" si="1"/>
        <v>-0.17183795047334482</v>
      </c>
      <c r="D74" s="8">
        <f t="shared" si="2"/>
        <v>1487086.0811438018</v>
      </c>
      <c r="E74" s="34"/>
      <c r="F74" s="4"/>
      <c r="J74" s="4"/>
      <c r="M74"/>
    </row>
    <row r="75" spans="1:13" ht="12.75">
      <c r="A75">
        <f t="shared" si="4"/>
        <v>2.140000000000001</v>
      </c>
      <c r="B75" s="4">
        <f t="shared" si="5"/>
        <v>1699477.680422238</v>
      </c>
      <c r="C75" s="8">
        <f t="shared" si="1"/>
        <v>-0.16499262993270924</v>
      </c>
      <c r="D75" s="8">
        <f t="shared" si="2"/>
        <v>1440987.0456003062</v>
      </c>
      <c r="E75" s="34"/>
      <c r="F75" s="4"/>
      <c r="J75" s="4"/>
      <c r="M75"/>
    </row>
    <row r="76" spans="1:13" ht="12.75">
      <c r="A76">
        <f t="shared" si="4"/>
        <v>2.240000000000001</v>
      </c>
      <c r="B76" s="4">
        <f t="shared" si="5"/>
        <v>1637729.5726305346</v>
      </c>
      <c r="C76" s="8">
        <f t="shared" si="1"/>
        <v>-0.15866137054835305</v>
      </c>
      <c r="D76" s="8">
        <f t="shared" si="2"/>
        <v>1397450.5002127935</v>
      </c>
      <c r="E76" s="34"/>
      <c r="F76" s="4"/>
      <c r="J76" s="4"/>
      <c r="M76"/>
    </row>
    <row r="77" spans="1:13" ht="12.75">
      <c r="A77">
        <f t="shared" si="4"/>
        <v>2.340000000000001</v>
      </c>
      <c r="B77" s="4">
        <f t="shared" si="5"/>
        <v>1580193.0876404992</v>
      </c>
      <c r="C77" s="8">
        <f t="shared" si="1"/>
        <v>-0.15278977312938813</v>
      </c>
      <c r="D77" s="8">
        <f t="shared" si="2"/>
        <v>1356295.754548458</v>
      </c>
      <c r="E77" s="34"/>
      <c r="F77" s="4"/>
      <c r="J77" s="4"/>
      <c r="M77"/>
    </row>
    <row r="78" spans="1:13" ht="12.75">
      <c r="A78">
        <f t="shared" si="4"/>
        <v>2.4400000000000013</v>
      </c>
      <c r="B78" s="4">
        <f t="shared" si="5"/>
        <v>1526466.6110506442</v>
      </c>
      <c r="C78" s="8">
        <f t="shared" si="1"/>
        <v>-0.14733060374900098</v>
      </c>
      <c r="D78" s="8">
        <f t="shared" si="2"/>
        <v>1317353.8379289836</v>
      </c>
      <c r="E78" s="34"/>
      <c r="F78" s="4"/>
      <c r="J78" s="4"/>
      <c r="M78"/>
    </row>
    <row r="79" spans="1:13" ht="12.75">
      <c r="A79">
        <f t="shared" si="4"/>
        <v>2.5400000000000014</v>
      </c>
      <c r="B79" s="4">
        <f t="shared" si="5"/>
        <v>1476195.4924207565</v>
      </c>
      <c r="C79" s="8">
        <f t="shared" si="1"/>
        <v>-0.14224270546484363</v>
      </c>
      <c r="D79" s="8">
        <f t="shared" si="2"/>
        <v>1280467.7737100718</v>
      </c>
      <c r="E79" s="34"/>
      <c r="F79" s="4"/>
      <c r="J79" s="4"/>
      <c r="M79"/>
    </row>
    <row r="80" spans="1:13" ht="12.75">
      <c r="A80">
        <f t="shared" si="4"/>
        <v>2.6400000000000015</v>
      </c>
      <c r="B80" s="4">
        <f t="shared" si="5"/>
        <v>1429065.9027762096</v>
      </c>
      <c r="C80" s="8">
        <f t="shared" si="1"/>
        <v>-0.1374900886674233</v>
      </c>
      <c r="D80" s="8">
        <f t="shared" si="2"/>
        <v>1245492.3671070626</v>
      </c>
      <c r="E80" s="34"/>
      <c r="F80" s="4"/>
      <c r="J80" s="4"/>
      <c r="M80"/>
    </row>
    <row r="81" spans="1:13" ht="12.75">
      <c r="A81">
        <f>A80+0.5</f>
        <v>3.1400000000000015</v>
      </c>
      <c r="B81" s="4">
        <f t="shared" si="5"/>
        <v>1231799.8600788133</v>
      </c>
      <c r="C81" s="8">
        <f t="shared" si="1"/>
        <v>-0.11777222562035594</v>
      </c>
      <c r="D81" s="8">
        <f t="shared" si="2"/>
        <v>1094945.0452903572</v>
      </c>
      <c r="E81" s="34"/>
      <c r="F81" s="4"/>
      <c r="J81" s="4"/>
      <c r="M81"/>
    </row>
    <row r="82" spans="1:13" ht="12.75">
      <c r="A82">
        <f t="shared" si="4"/>
        <v>3.2400000000000015</v>
      </c>
      <c r="B82" s="4">
        <f t="shared" si="5"/>
        <v>1198626.9559875852</v>
      </c>
      <c r="C82" s="8">
        <f t="shared" si="1"/>
        <v>-0.11448309183845862</v>
      </c>
      <c r="D82" s="8">
        <f t="shared" si="2"/>
        <v>1068967.9031886945</v>
      </c>
      <c r="E82" s="34"/>
      <c r="F82" s="4"/>
      <c r="J82" s="4"/>
      <c r="M82"/>
    </row>
    <row r="83" spans="1:13" ht="12.75">
      <c r="A83">
        <f t="shared" si="4"/>
        <v>3.3400000000000016</v>
      </c>
      <c r="B83" s="4">
        <f t="shared" si="5"/>
        <v>1167174.4096904113</v>
      </c>
      <c r="C83" s="8">
        <f t="shared" si="1"/>
        <v>-0.1113713886025427</v>
      </c>
      <c r="D83" s="8">
        <f t="shared" si="2"/>
        <v>1044161.744200044</v>
      </c>
      <c r="E83" s="34"/>
      <c r="F83" s="4"/>
      <c r="J83" s="4"/>
      <c r="M83"/>
    </row>
    <row r="84" spans="1:13" ht="12.75">
      <c r="A84">
        <f t="shared" si="4"/>
        <v>3.4400000000000017</v>
      </c>
      <c r="B84" s="4">
        <f t="shared" si="5"/>
        <v>1137313.506061209</v>
      </c>
      <c r="C84" s="8">
        <f t="shared" si="1"/>
        <v>-0.10842325215428084</v>
      </c>
      <c r="D84" s="8">
        <f t="shared" si="2"/>
        <v>1020451.9889149463</v>
      </c>
      <c r="E84" s="34"/>
      <c r="F84" s="4"/>
      <c r="J84" s="4"/>
      <c r="M84"/>
    </row>
    <row r="85" spans="1:13" ht="12.75">
      <c r="A85">
        <f t="shared" si="4"/>
        <v>3.540000000000002</v>
      </c>
      <c r="B85" s="4">
        <f t="shared" si="5"/>
        <v>1108927.857076606</v>
      </c>
      <c r="C85" s="8">
        <f t="shared" si="1"/>
        <v>-0.10562621281679452</v>
      </c>
      <c r="D85" s="8">
        <f t="shared" si="2"/>
        <v>997769.9315109453</v>
      </c>
      <c r="E85" s="34"/>
      <c r="F85" s="4"/>
      <c r="J85" s="4"/>
      <c r="M85"/>
    </row>
    <row r="86" spans="1:13" ht="12.75">
      <c r="A86">
        <f t="shared" si="4"/>
        <v>3.640000000000002</v>
      </c>
      <c r="B86" s="4">
        <f t="shared" si="5"/>
        <v>1081911.989317558</v>
      </c>
      <c r="C86" s="8">
        <f t="shared" si="1"/>
        <v>-0.10296902601214841</v>
      </c>
      <c r="D86" s="8">
        <f t="shared" si="2"/>
        <v>976052.2202578266</v>
      </c>
      <c r="E86" s="34"/>
      <c r="F86" s="4"/>
      <c r="J86" s="4"/>
      <c r="M86"/>
    </row>
    <row r="87" spans="1:13" ht="12.75">
      <c r="A87">
        <f t="shared" si="4"/>
        <v>3.740000000000002</v>
      </c>
      <c r="B87" s="4">
        <f t="shared" si="5"/>
        <v>1056170.1164756098</v>
      </c>
      <c r="C87" s="8">
        <f t="shared" si="1"/>
        <v>-0.10044152694783826</v>
      </c>
      <c r="D87" s="8">
        <f t="shared" si="2"/>
        <v>955240.3837035883</v>
      </c>
      <c r="E87" s="34"/>
      <c r="F87" s="4"/>
      <c r="J87" s="4"/>
      <c r="M87"/>
    </row>
    <row r="88" spans="1:13" ht="12.75">
      <c r="A88">
        <f t="shared" si="4"/>
        <v>3.840000000000002</v>
      </c>
      <c r="B88" s="4">
        <f t="shared" si="5"/>
        <v>1031615.0701523199</v>
      </c>
      <c r="C88" s="8">
        <f t="shared" si="1"/>
        <v>-0.09803450525640445</v>
      </c>
      <c r="D88" s="8">
        <f t="shared" si="2"/>
        <v>935280.399802835</v>
      </c>
      <c r="E88" s="34"/>
      <c r="F88" s="4"/>
      <c r="J88" s="4"/>
      <c r="M88"/>
    </row>
    <row r="89" spans="1:13" ht="12.75">
      <c r="A89">
        <f t="shared" si="4"/>
        <v>3.940000000000002</v>
      </c>
      <c r="B89" s="4">
        <f t="shared" si="5"/>
        <v>1008167.3663452342</v>
      </c>
      <c r="C89" s="8">
        <f t="shared" si="1"/>
        <v>-0.09573959651047814</v>
      </c>
      <c r="D89" s="8">
        <f t="shared" si="2"/>
        <v>916122.3048860027</v>
      </c>
      <c r="E89" s="34"/>
      <c r="F89" s="4"/>
      <c r="J89" s="4"/>
      <c r="M89"/>
    </row>
    <row r="90" spans="1:13" ht="12.75">
      <c r="A90">
        <f t="shared" si="4"/>
        <v>4.040000000000002</v>
      </c>
      <c r="B90" s="4">
        <f t="shared" si="5"/>
        <v>985754.3884766115</v>
      </c>
      <c r="C90" s="8">
        <f t="shared" si="1"/>
        <v>-0.09354918805640278</v>
      </c>
      <c r="D90" s="8">
        <f t="shared" si="2"/>
        <v>897719.839250259</v>
      </c>
      <c r="E90" s="34"/>
      <c r="F90" s="4"/>
      <c r="J90" s="4"/>
      <c r="M90"/>
    </row>
    <row r="91" spans="1:13" ht="12.75">
      <c r="A91">
        <f t="shared" si="4"/>
        <v>4.1400000000000015</v>
      </c>
      <c r="B91" s="4">
        <f t="shared" si="5"/>
        <v>964309.6707359132</v>
      </c>
      <c r="C91" s="8">
        <f t="shared" si="1"/>
        <v>-0.09145633703565703</v>
      </c>
      <c r="D91" s="8">
        <f t="shared" si="2"/>
        <v>880030.1261900415</v>
      </c>
      <c r="E91" s="34"/>
      <c r="F91" s="4"/>
      <c r="J91" s="4"/>
      <c r="M91"/>
    </row>
    <row r="92" spans="1:13" ht="12.75">
      <c r="A92"/>
      <c r="J92" s="4"/>
      <c r="M92"/>
    </row>
    <row r="93" spans="1:13" ht="12.75">
      <c r="A93"/>
      <c r="J93" s="4"/>
      <c r="M93"/>
    </row>
    <row r="94" spans="1:13" ht="12.75">
      <c r="A94"/>
      <c r="J94" s="4"/>
      <c r="M94"/>
    </row>
    <row r="95" spans="1:13" ht="12.75">
      <c r="A95"/>
      <c r="J95" s="4"/>
      <c r="M95"/>
    </row>
    <row r="96" spans="1:13" ht="12.75">
      <c r="A96"/>
      <c r="J96" s="4"/>
      <c r="M96"/>
    </row>
    <row r="97" spans="1:13" ht="12.75">
      <c r="A97"/>
      <c r="J97" s="4"/>
      <c r="M97"/>
    </row>
    <row r="98" spans="1:13" ht="12.75">
      <c r="A98"/>
      <c r="J98" s="4"/>
      <c r="M98"/>
    </row>
    <row r="99" spans="1:13" ht="12.75">
      <c r="A99"/>
      <c r="J99" s="4"/>
      <c r="M99"/>
    </row>
    <row r="100" spans="1:13" ht="12.75">
      <c r="A100"/>
      <c r="J100" s="4"/>
      <c r="M100"/>
    </row>
    <row r="101" spans="1:13" ht="12.75">
      <c r="A101"/>
      <c r="J101" s="4"/>
      <c r="M101"/>
    </row>
    <row r="102" spans="1:13" ht="12.75">
      <c r="A102"/>
      <c r="J102" s="4"/>
      <c r="M102"/>
    </row>
    <row r="103" spans="1:13" ht="12.75">
      <c r="A103"/>
      <c r="J103" s="4"/>
      <c r="M103"/>
    </row>
    <row r="104" spans="1:13" ht="12.75">
      <c r="A104"/>
      <c r="J104" s="4"/>
      <c r="M104"/>
    </row>
    <row r="105" spans="1:13" ht="12.75">
      <c r="A105"/>
      <c r="J105" s="4"/>
      <c r="M105"/>
    </row>
    <row r="106" spans="1:13" ht="12.75">
      <c r="A106"/>
      <c r="J106" s="4"/>
      <c r="M106"/>
    </row>
    <row r="107" spans="1:13" ht="12.75">
      <c r="A107"/>
      <c r="J107" s="4"/>
      <c r="M107"/>
    </row>
    <row r="108" spans="1:13" ht="12.75">
      <c r="A108"/>
      <c r="J108" s="4"/>
      <c r="M108"/>
    </row>
    <row r="109" spans="1:13" ht="12.75">
      <c r="A109"/>
      <c r="J109" s="4"/>
      <c r="M109"/>
    </row>
    <row r="110" spans="1:13" ht="12.75">
      <c r="A110"/>
      <c r="J110" s="4"/>
      <c r="M110"/>
    </row>
    <row r="111" spans="1:13" ht="12.75">
      <c r="A111"/>
      <c r="J111" s="4"/>
      <c r="M111"/>
    </row>
    <row r="112" spans="1:13" ht="12.75">
      <c r="A112"/>
      <c r="J112" s="4"/>
      <c r="M112"/>
    </row>
    <row r="113" spans="1:13" ht="12.75">
      <c r="A113"/>
      <c r="J113" s="4"/>
      <c r="M113"/>
    </row>
    <row r="114" spans="1:13" ht="12.75">
      <c r="A114"/>
      <c r="J114" s="4"/>
      <c r="M114"/>
    </row>
    <row r="115" spans="1:13" ht="12.75">
      <c r="A115"/>
      <c r="J115" s="4"/>
      <c r="M115"/>
    </row>
    <row r="116" spans="1:13" ht="12.75">
      <c r="A116"/>
      <c r="J116" s="4"/>
      <c r="M116"/>
    </row>
    <row r="117" spans="1:13" ht="12.75">
      <c r="A117"/>
      <c r="J117" s="4"/>
      <c r="M117"/>
    </row>
    <row r="118" spans="1:13" ht="12.75">
      <c r="A118"/>
      <c r="J118" s="4"/>
      <c r="M118"/>
    </row>
    <row r="119" spans="1:13" ht="12.75">
      <c r="A119"/>
      <c r="J119" s="4"/>
      <c r="M119"/>
    </row>
    <row r="120" spans="1:13" ht="12.75">
      <c r="A120"/>
      <c r="J120" s="4"/>
      <c r="M120"/>
    </row>
    <row r="121" spans="1:13" ht="12.75">
      <c r="A121"/>
      <c r="J121" s="4"/>
      <c r="M121"/>
    </row>
    <row r="122" spans="1:13" ht="12.75">
      <c r="A122"/>
      <c r="J122" s="4"/>
      <c r="M122"/>
    </row>
    <row r="123" spans="1:13" ht="12.75">
      <c r="A123"/>
      <c r="J123" s="4"/>
      <c r="M123"/>
    </row>
    <row r="124" spans="1:13" ht="12.75">
      <c r="A124"/>
      <c r="J124" s="4"/>
      <c r="M124"/>
    </row>
    <row r="125" spans="1:13" ht="12.75">
      <c r="A125"/>
      <c r="J125" s="4"/>
      <c r="M125"/>
    </row>
    <row r="126" spans="1:13" ht="12.75">
      <c r="A126"/>
      <c r="J126" s="4"/>
      <c r="M126"/>
    </row>
    <row r="127" spans="1:13" ht="12.75">
      <c r="A127"/>
      <c r="J127" s="4"/>
      <c r="M127"/>
    </row>
    <row r="128" spans="1:13" ht="12.75">
      <c r="A128"/>
      <c r="J128" s="4"/>
      <c r="M128"/>
    </row>
    <row r="129" spans="1:13" ht="12.75">
      <c r="A129"/>
      <c r="J129" s="4"/>
      <c r="M129"/>
    </row>
    <row r="130" spans="1:13" ht="12.75">
      <c r="A130"/>
      <c r="J130" s="4"/>
      <c r="M130"/>
    </row>
    <row r="131" spans="1:13" ht="12.75">
      <c r="A131"/>
      <c r="J131" s="4"/>
      <c r="M131"/>
    </row>
    <row r="132" spans="1:13" ht="12.75">
      <c r="A132"/>
      <c r="J132" s="4"/>
      <c r="M132"/>
    </row>
    <row r="133" spans="1:13" ht="12.75">
      <c r="A133"/>
      <c r="J133" s="4"/>
      <c r="M133"/>
    </row>
    <row r="134" spans="1:13" ht="12.75">
      <c r="A134"/>
      <c r="J134" s="4"/>
      <c r="M134"/>
    </row>
    <row r="135" spans="1:13" ht="12.75">
      <c r="A135"/>
      <c r="J135" s="4"/>
      <c r="M135"/>
    </row>
    <row r="136" spans="1:13" ht="12.75">
      <c r="A136"/>
      <c r="J136" s="4"/>
      <c r="M136"/>
    </row>
    <row r="137" spans="1:13" ht="12.75">
      <c r="A137"/>
      <c r="J137" s="4"/>
      <c r="M137"/>
    </row>
    <row r="138" spans="1:13" ht="12.75">
      <c r="A138"/>
      <c r="J138" s="4"/>
      <c r="M138"/>
    </row>
    <row r="139" spans="1:13" ht="12.75">
      <c r="A139"/>
      <c r="J139" s="4"/>
      <c r="M139"/>
    </row>
    <row r="140" spans="1:13" ht="12.75">
      <c r="A140"/>
      <c r="J140" s="4"/>
      <c r="M140"/>
    </row>
    <row r="141" spans="1:13" ht="12.75">
      <c r="A141"/>
      <c r="J141" s="4"/>
      <c r="M141"/>
    </row>
    <row r="142" spans="1:13" ht="12.75">
      <c r="A142"/>
      <c r="J142" s="4"/>
      <c r="M142"/>
    </row>
    <row r="143" spans="1:13" ht="12.75">
      <c r="A143"/>
      <c r="J143" s="4"/>
      <c r="M143"/>
    </row>
    <row r="144" spans="1:13" ht="12.75">
      <c r="A144"/>
      <c r="J144" s="4"/>
      <c r="M144"/>
    </row>
    <row r="145" spans="1:13" ht="12.75">
      <c r="A145"/>
      <c r="J145" s="4"/>
      <c r="M145"/>
    </row>
    <row r="146" spans="1:13" ht="12.75">
      <c r="A146"/>
      <c r="J146" s="4"/>
      <c r="M146"/>
    </row>
    <row r="147" spans="1:13" ht="12.75">
      <c r="A147"/>
      <c r="J147" s="4"/>
      <c r="M147"/>
    </row>
    <row r="148" spans="1:13" ht="12.75">
      <c r="A148"/>
      <c r="J148" s="4"/>
      <c r="M148"/>
    </row>
    <row r="149" spans="1:13" ht="12.75">
      <c r="A149"/>
      <c r="J149" s="4"/>
      <c r="M149"/>
    </row>
    <row r="150" spans="1:13" ht="12.75">
      <c r="A150"/>
      <c r="J150" s="4"/>
      <c r="M150"/>
    </row>
    <row r="151" spans="1:13" ht="12.75">
      <c r="A151"/>
      <c r="J151" s="4"/>
      <c r="M151"/>
    </row>
    <row r="152" spans="1:13" ht="12.75">
      <c r="A152"/>
      <c r="J152" s="4"/>
      <c r="M152"/>
    </row>
    <row r="153" spans="1:13" ht="12.75">
      <c r="A153"/>
      <c r="J153" s="4"/>
      <c r="M153"/>
    </row>
    <row r="154" spans="1:13" ht="12.75">
      <c r="A154"/>
      <c r="J154" s="4"/>
      <c r="M154"/>
    </row>
    <row r="155" spans="1:13" ht="12.75">
      <c r="A155"/>
      <c r="J155" s="4"/>
      <c r="M155"/>
    </row>
    <row r="156" spans="1:13" ht="12.75">
      <c r="A156"/>
      <c r="J156" s="4"/>
      <c r="M156"/>
    </row>
    <row r="157" spans="1:13" ht="12.75">
      <c r="A157"/>
      <c r="J157" s="4"/>
      <c r="M157"/>
    </row>
    <row r="158" spans="1:13" ht="12.75">
      <c r="A158"/>
      <c r="J158" s="4"/>
      <c r="M158"/>
    </row>
    <row r="159" spans="1:13" ht="12.75">
      <c r="A159"/>
      <c r="J159" s="4"/>
      <c r="M159"/>
    </row>
    <row r="160" spans="1:13" ht="12.75">
      <c r="A160"/>
      <c r="J160" s="4"/>
      <c r="M160"/>
    </row>
    <row r="161" spans="1:13" ht="12.75">
      <c r="A161"/>
      <c r="J161" s="4"/>
      <c r="M161"/>
    </row>
    <row r="162" spans="1:13" ht="12.75">
      <c r="A162"/>
      <c r="J162" s="4"/>
      <c r="M162"/>
    </row>
    <row r="163" spans="1:13" ht="12.75">
      <c r="A163"/>
      <c r="J163" s="4"/>
      <c r="M163"/>
    </row>
    <row r="164" spans="1:13" ht="12.75">
      <c r="A164"/>
      <c r="J164" s="4"/>
      <c r="M164"/>
    </row>
    <row r="165" spans="1:13" ht="12.75">
      <c r="A165"/>
      <c r="J165" s="4"/>
      <c r="M165"/>
    </row>
    <row r="166" spans="1:13" ht="12.75">
      <c r="A166"/>
      <c r="J166" s="4"/>
      <c r="M166"/>
    </row>
    <row r="167" spans="1:13" ht="12.75">
      <c r="A167"/>
      <c r="J167" s="4"/>
      <c r="M167"/>
    </row>
    <row r="168" spans="1:13" ht="12.75">
      <c r="A168"/>
      <c r="J168" s="4"/>
      <c r="M168"/>
    </row>
    <row r="169" spans="1:13" ht="12.75">
      <c r="A169"/>
      <c r="J169" s="4"/>
      <c r="M169"/>
    </row>
    <row r="170" spans="1:13" ht="12.75">
      <c r="A170"/>
      <c r="J170" s="4"/>
      <c r="M170"/>
    </row>
    <row r="171" spans="1:13" ht="12.75">
      <c r="A171"/>
      <c r="J171" s="4"/>
      <c r="M171"/>
    </row>
    <row r="172" spans="1:13" ht="12.75">
      <c r="A172"/>
      <c r="J172" s="4"/>
      <c r="M172"/>
    </row>
    <row r="173" spans="1:13" ht="12.75">
      <c r="A173"/>
      <c r="J173" s="4"/>
      <c r="M173"/>
    </row>
    <row r="174" spans="1:13" ht="12.75">
      <c r="A174"/>
      <c r="J174" s="4"/>
      <c r="M174"/>
    </row>
    <row r="175" spans="1:13" ht="12.75">
      <c r="A175"/>
      <c r="J175" s="4"/>
      <c r="M175"/>
    </row>
    <row r="176" spans="1:13" ht="12.75">
      <c r="A176"/>
      <c r="J176" s="4"/>
      <c r="M176"/>
    </row>
    <row r="177" spans="1:13" ht="12.75">
      <c r="A177"/>
      <c r="J177" s="4"/>
      <c r="M177"/>
    </row>
    <row r="178" spans="1:13" ht="12.75">
      <c r="A178"/>
      <c r="J178" s="4"/>
      <c r="M178"/>
    </row>
    <row r="179" spans="1:13" ht="12.75">
      <c r="A179"/>
      <c r="J179" s="4"/>
      <c r="M179"/>
    </row>
    <row r="180" spans="1:13" ht="12.75">
      <c r="A180"/>
      <c r="J180" s="4"/>
      <c r="M180"/>
    </row>
    <row r="181" spans="1:13" ht="12.75">
      <c r="A181"/>
      <c r="J181" s="4"/>
      <c r="M181"/>
    </row>
    <row r="182" spans="1:13" ht="12.75">
      <c r="A182"/>
      <c r="J182" s="4"/>
      <c r="M182"/>
    </row>
    <row r="183" spans="1:13" ht="12.75">
      <c r="A183"/>
      <c r="J183" s="4"/>
      <c r="M183"/>
    </row>
    <row r="184" spans="1:13" ht="12.75">
      <c r="A184"/>
      <c r="J184" s="4"/>
      <c r="M184"/>
    </row>
    <row r="185" spans="1:13" ht="12.75">
      <c r="A185"/>
      <c r="J185" s="4"/>
      <c r="M185"/>
    </row>
    <row r="186" spans="1:13" ht="12.75">
      <c r="A186"/>
      <c r="J186" s="4"/>
      <c r="M186"/>
    </row>
    <row r="187" spans="1:13" ht="12.75">
      <c r="A187"/>
      <c r="J187" s="4"/>
      <c r="M187"/>
    </row>
    <row r="188" spans="1:13" ht="12.75">
      <c r="A188"/>
      <c r="J188" s="4"/>
      <c r="M188"/>
    </row>
    <row r="189" spans="1:13" ht="12.75">
      <c r="A189"/>
      <c r="J189" s="4"/>
      <c r="M189"/>
    </row>
    <row r="190" spans="1:13" ht="12.75">
      <c r="A190"/>
      <c r="J190" s="4"/>
      <c r="M190"/>
    </row>
    <row r="191" spans="1:13" ht="12.75">
      <c r="A191"/>
      <c r="J191" s="4"/>
      <c r="M191"/>
    </row>
    <row r="192" spans="1:13" ht="12.75">
      <c r="A192"/>
      <c r="J192" s="4"/>
      <c r="M192"/>
    </row>
    <row r="193" spans="1:13" ht="12.75">
      <c r="A193"/>
      <c r="J193" s="4"/>
      <c r="M193"/>
    </row>
    <row r="194" spans="1:13" ht="12.75">
      <c r="A194"/>
      <c r="J194" s="4"/>
      <c r="M194"/>
    </row>
    <row r="195" spans="1:13" ht="12.75">
      <c r="A195"/>
      <c r="J195" s="4"/>
      <c r="M195"/>
    </row>
    <row r="196" spans="1:13" ht="12.75">
      <c r="A196"/>
      <c r="J196" s="4"/>
      <c r="M196"/>
    </row>
    <row r="197" spans="1:13" ht="12.75">
      <c r="A197"/>
      <c r="J197" s="4"/>
      <c r="M197"/>
    </row>
    <row r="198" spans="1:13" ht="12.75">
      <c r="A198"/>
      <c r="J198" s="4"/>
      <c r="M198"/>
    </row>
    <row r="199" spans="1:13" ht="12.75">
      <c r="A199"/>
      <c r="J199" s="4"/>
      <c r="M199"/>
    </row>
    <row r="200" spans="1:13" ht="12.75">
      <c r="A200"/>
      <c r="J200" s="4"/>
      <c r="M200"/>
    </row>
    <row r="201" spans="1:13" ht="12.75">
      <c r="A201"/>
      <c r="J201" s="4"/>
      <c r="M201"/>
    </row>
    <row r="202" spans="1:13" ht="12.75">
      <c r="A202"/>
      <c r="J202" s="4"/>
      <c r="M202"/>
    </row>
    <row r="203" spans="1:13" ht="12.75">
      <c r="A203"/>
      <c r="J203" s="4"/>
      <c r="M203"/>
    </row>
    <row r="204" spans="1:13" ht="12.75">
      <c r="A204"/>
      <c r="J204" s="4"/>
      <c r="M204"/>
    </row>
    <row r="205" spans="1:13" ht="12.75">
      <c r="A205"/>
      <c r="J205" s="4"/>
      <c r="M205"/>
    </row>
    <row r="206" spans="1:13" ht="12.75">
      <c r="A206"/>
      <c r="J206" s="4"/>
      <c r="M206"/>
    </row>
    <row r="207" spans="1:13" ht="12.75">
      <c r="A207"/>
      <c r="J207" s="4"/>
      <c r="M207"/>
    </row>
    <row r="208" spans="1:13" ht="12.75">
      <c r="A208"/>
      <c r="J208" s="4"/>
      <c r="M208"/>
    </row>
    <row r="209" spans="1:13" ht="12.75">
      <c r="A209"/>
      <c r="J209" s="4"/>
      <c r="M209"/>
    </row>
    <row r="210" spans="1:13" ht="12.75">
      <c r="A210"/>
      <c r="J210" s="4"/>
      <c r="M210"/>
    </row>
    <row r="211" spans="1:13" ht="12.75">
      <c r="A211"/>
      <c r="J211" s="4"/>
      <c r="M211"/>
    </row>
    <row r="212" spans="1:13" ht="12.75">
      <c r="A212"/>
      <c r="J212" s="4"/>
      <c r="M212"/>
    </row>
    <row r="213" spans="1:13" ht="12.75">
      <c r="A213"/>
      <c r="J213" s="4"/>
      <c r="M213"/>
    </row>
    <row r="214" spans="1:13" ht="12.75">
      <c r="A214"/>
      <c r="J214" s="4"/>
      <c r="M214"/>
    </row>
    <row r="215" spans="1:13" ht="12.75">
      <c r="A215"/>
      <c r="J215" s="4"/>
      <c r="M215"/>
    </row>
    <row r="216" spans="1:13" ht="12.75">
      <c r="A216"/>
      <c r="J216" s="4"/>
      <c r="M216"/>
    </row>
    <row r="217" spans="1:13" ht="12.75">
      <c r="A217"/>
      <c r="J217" s="4"/>
      <c r="M217"/>
    </row>
    <row r="218" spans="1:13" ht="12.75">
      <c r="A218"/>
      <c r="J218" s="4"/>
      <c r="M218"/>
    </row>
    <row r="219" spans="1:13" ht="12.75">
      <c r="A219"/>
      <c r="J219" s="4"/>
      <c r="M219"/>
    </row>
    <row r="220" spans="1:13" ht="12.75">
      <c r="A220"/>
      <c r="J220" s="4"/>
      <c r="M220"/>
    </row>
    <row r="221" spans="1:13" ht="12.75">
      <c r="A221"/>
      <c r="J221" s="4"/>
      <c r="M221"/>
    </row>
    <row r="222" spans="1:13" ht="12.75">
      <c r="A222"/>
      <c r="J222" s="4"/>
      <c r="M222"/>
    </row>
    <row r="223" spans="1:13" ht="12.75">
      <c r="A223"/>
      <c r="J223" s="4"/>
      <c r="M223"/>
    </row>
    <row r="224" spans="1:13" ht="12.75">
      <c r="A224"/>
      <c r="J224" s="4"/>
      <c r="M224"/>
    </row>
    <row r="225" spans="1:13" ht="12.75">
      <c r="A225"/>
      <c r="J225" s="4"/>
      <c r="M225"/>
    </row>
    <row r="226" spans="1:13" ht="12.75">
      <c r="A226"/>
      <c r="J226" s="4"/>
      <c r="M226"/>
    </row>
    <row r="227" spans="1:13" ht="12.75">
      <c r="A227"/>
      <c r="J227" s="4"/>
      <c r="M227"/>
    </row>
    <row r="228" spans="1:13" ht="12.75">
      <c r="A228"/>
      <c r="J228" s="4"/>
      <c r="M228"/>
    </row>
    <row r="229" spans="1:13" ht="12.75">
      <c r="A229"/>
      <c r="J229" s="4"/>
      <c r="M229"/>
    </row>
    <row r="230" spans="1:13" ht="12.75">
      <c r="A230"/>
      <c r="J230" s="4"/>
      <c r="M230"/>
    </row>
    <row r="231" spans="1:13" ht="12.75">
      <c r="A231"/>
      <c r="J231" s="4"/>
      <c r="M231"/>
    </row>
    <row r="232" spans="1:13" ht="12.75">
      <c r="A232"/>
      <c r="J232" s="4"/>
      <c r="M232"/>
    </row>
    <row r="233" spans="1:13" ht="12.75">
      <c r="A233"/>
      <c r="J233" s="4"/>
      <c r="M233"/>
    </row>
    <row r="234" spans="1:13" ht="12.75">
      <c r="A234"/>
      <c r="J234" s="4"/>
      <c r="M234"/>
    </row>
    <row r="235" spans="1:13" ht="12.75">
      <c r="A235"/>
      <c r="J235" s="4"/>
      <c r="M235"/>
    </row>
    <row r="236" spans="1:13" ht="12.75">
      <c r="A236"/>
      <c r="J236" s="4"/>
      <c r="M236"/>
    </row>
    <row r="237" spans="1:13" ht="12.75">
      <c r="A237"/>
      <c r="J237" s="4"/>
      <c r="M237"/>
    </row>
    <row r="238" spans="1:13" ht="12.75">
      <c r="A238"/>
      <c r="J238" s="4"/>
      <c r="M238"/>
    </row>
    <row r="239" spans="1:13" ht="12.75">
      <c r="A239"/>
      <c r="J239" s="4"/>
      <c r="M239"/>
    </row>
    <row r="240" spans="1:13" ht="12.75">
      <c r="A240"/>
      <c r="J240" s="4"/>
      <c r="M240"/>
    </row>
    <row r="241" spans="1:13" ht="12.75">
      <c r="A241"/>
      <c r="J241" s="4"/>
      <c r="M241"/>
    </row>
    <row r="242" spans="1:13" ht="12.75">
      <c r="A242"/>
      <c r="J242" s="4"/>
      <c r="M242"/>
    </row>
    <row r="243" spans="1:13" ht="12.75">
      <c r="A243"/>
      <c r="J243" s="4"/>
      <c r="M243"/>
    </row>
    <row r="244" spans="1:13" ht="12.75">
      <c r="A244"/>
      <c r="J244" s="4"/>
      <c r="M244"/>
    </row>
    <row r="245" spans="1:13" ht="12.75">
      <c r="A245"/>
      <c r="J245" s="4"/>
      <c r="M245"/>
    </row>
    <row r="246" spans="1:13" ht="12.75">
      <c r="A246"/>
      <c r="J246" s="4"/>
      <c r="M246"/>
    </row>
    <row r="247" spans="1:13" ht="12.75">
      <c r="A247"/>
      <c r="J247" s="4"/>
      <c r="M247"/>
    </row>
    <row r="248" spans="1:13" ht="12.75">
      <c r="A248"/>
      <c r="J248" s="4"/>
      <c r="M248"/>
    </row>
    <row r="249" spans="1:13" ht="12.75">
      <c r="A249"/>
      <c r="J249" s="4"/>
      <c r="M249"/>
    </row>
    <row r="250" spans="1:13" ht="12.75">
      <c r="A250"/>
      <c r="J250" s="4"/>
      <c r="M250"/>
    </row>
    <row r="251" spans="1:13" ht="12.75">
      <c r="A251"/>
      <c r="J251" s="4"/>
      <c r="M251"/>
    </row>
    <row r="252" spans="1:13" ht="12.75">
      <c r="A252"/>
      <c r="J252" s="4"/>
      <c r="M252"/>
    </row>
    <row r="253" spans="1:13" ht="12.75">
      <c r="A253"/>
      <c r="J253" s="4"/>
      <c r="M253"/>
    </row>
    <row r="254" spans="1:13" ht="12.75">
      <c r="A254"/>
      <c r="J254" s="4"/>
      <c r="M254"/>
    </row>
    <row r="255" spans="1:13" ht="12.75">
      <c r="A255"/>
      <c r="J255" s="4"/>
      <c r="M255"/>
    </row>
    <row r="256" spans="1:13" ht="12.75">
      <c r="A256"/>
      <c r="J256" s="4"/>
      <c r="M256"/>
    </row>
    <row r="257" spans="1:13" ht="12.75">
      <c r="A257"/>
      <c r="J257" s="4"/>
      <c r="M257"/>
    </row>
    <row r="258" spans="1:13" ht="12.75">
      <c r="A258"/>
      <c r="J258" s="4"/>
      <c r="M258"/>
    </row>
    <row r="259" spans="1:13" ht="12.75">
      <c r="A259"/>
      <c r="J259" s="4"/>
      <c r="M259"/>
    </row>
    <row r="260" spans="1:13" ht="12.75">
      <c r="A260"/>
      <c r="J260" s="4"/>
      <c r="M260"/>
    </row>
    <row r="261" spans="1:13" ht="12.75">
      <c r="A261"/>
      <c r="J261" s="4"/>
      <c r="M261"/>
    </row>
    <row r="262" spans="1:13" ht="12.75">
      <c r="A262"/>
      <c r="J262" s="4"/>
      <c r="M262"/>
    </row>
    <row r="263" spans="1:13" ht="12.75">
      <c r="A263"/>
      <c r="J263" s="4"/>
      <c r="M263"/>
    </row>
    <row r="264" spans="1:13" ht="12.75">
      <c r="A264"/>
      <c r="J264" s="4"/>
      <c r="M264"/>
    </row>
    <row r="265" spans="1:13" ht="12.75">
      <c r="A265"/>
      <c r="J265" s="4"/>
      <c r="M265"/>
    </row>
    <row r="266" spans="1:13" ht="12.75">
      <c r="A266"/>
      <c r="J266" s="4"/>
      <c r="M266"/>
    </row>
    <row r="267" spans="1:13" ht="12.75">
      <c r="A267"/>
      <c r="J267" s="4"/>
      <c r="M267"/>
    </row>
    <row r="268" spans="1:13" ht="12.75">
      <c r="A268"/>
      <c r="J268" s="4"/>
      <c r="M268"/>
    </row>
    <row r="269" spans="1:13" ht="12.75">
      <c r="A269"/>
      <c r="J269" s="4"/>
      <c r="M269"/>
    </row>
    <row r="270" spans="1:13" ht="12.75">
      <c r="A270"/>
      <c r="J270" s="4"/>
      <c r="M270"/>
    </row>
    <row r="271" spans="1:13" ht="12.75">
      <c r="A271"/>
      <c r="J271" s="4"/>
      <c r="M271"/>
    </row>
    <row r="272" spans="1:13" ht="12.75">
      <c r="A272"/>
      <c r="J272" s="4"/>
      <c r="M272"/>
    </row>
    <row r="273" spans="1:13" ht="12.75">
      <c r="A273"/>
      <c r="J273" s="4"/>
      <c r="M273"/>
    </row>
    <row r="274" spans="1:13" ht="12.75">
      <c r="A274"/>
      <c r="J274" s="4"/>
      <c r="M274"/>
    </row>
    <row r="275" spans="1:13" ht="12.75">
      <c r="A275"/>
      <c r="J275" s="4"/>
      <c r="M275"/>
    </row>
    <row r="276" spans="1:13" ht="12.75">
      <c r="A276"/>
      <c r="J276" s="4"/>
      <c r="M276"/>
    </row>
    <row r="277" spans="1:13" ht="12.75">
      <c r="A277"/>
      <c r="J277" s="4"/>
      <c r="M277"/>
    </row>
    <row r="278" spans="1:13" ht="12.75">
      <c r="A278"/>
      <c r="J278" s="4"/>
      <c r="M278"/>
    </row>
    <row r="279" spans="1:13" ht="12.75">
      <c r="A279"/>
      <c r="J279" s="4"/>
      <c r="M279"/>
    </row>
    <row r="280" spans="1:13" ht="12.75">
      <c r="A280"/>
      <c r="J280" s="4"/>
      <c r="M280"/>
    </row>
    <row r="281" spans="1:13" ht="12.75">
      <c r="A281"/>
      <c r="J281" s="4"/>
      <c r="M281"/>
    </row>
    <row r="282" spans="1:13" ht="12.75">
      <c r="A282"/>
      <c r="J282" s="4"/>
      <c r="M282"/>
    </row>
    <row r="283" spans="1:13" ht="12.75">
      <c r="A283"/>
      <c r="J283" s="4"/>
      <c r="M283"/>
    </row>
    <row r="284" spans="1:13" ht="12.75">
      <c r="A284"/>
      <c r="J284" s="4"/>
      <c r="M284"/>
    </row>
    <row r="285" spans="1:13" ht="12.75">
      <c r="A285"/>
      <c r="J285" s="4"/>
      <c r="M285"/>
    </row>
    <row r="286" spans="1:13" ht="12.75">
      <c r="A286"/>
      <c r="J286" s="4"/>
      <c r="M286"/>
    </row>
    <row r="287" spans="1:13" ht="12.75">
      <c r="A287"/>
      <c r="J287" s="4"/>
      <c r="M287"/>
    </row>
    <row r="288" spans="1:13" ht="12.75">
      <c r="A288"/>
      <c r="J288" s="4"/>
      <c r="M288"/>
    </row>
    <row r="289" spans="1:13" ht="12.75">
      <c r="A289"/>
      <c r="J289" s="4"/>
      <c r="M289"/>
    </row>
    <row r="290" spans="1:13" ht="12.75">
      <c r="A290"/>
      <c r="J290" s="4"/>
      <c r="M290"/>
    </row>
    <row r="291" spans="1:13" ht="12.75">
      <c r="A291"/>
      <c r="J291" s="4"/>
      <c r="M291"/>
    </row>
    <row r="292" spans="1:13" ht="12.75">
      <c r="A292"/>
      <c r="J292" s="4"/>
      <c r="M292"/>
    </row>
    <row r="293" spans="1:13" ht="12.75">
      <c r="A293"/>
      <c r="J293" s="4"/>
      <c r="M293"/>
    </row>
    <row r="294" spans="1:13" ht="12.75">
      <c r="A294"/>
      <c r="J294" s="4"/>
      <c r="M294"/>
    </row>
    <row r="295" spans="1:13" ht="12.75">
      <c r="A295"/>
      <c r="J295" s="4"/>
      <c r="M295"/>
    </row>
    <row r="296" spans="1:13" ht="12.75">
      <c r="A296"/>
      <c r="J296" s="4"/>
      <c r="M296"/>
    </row>
    <row r="297" spans="1:13" ht="12.75">
      <c r="A297"/>
      <c r="J297" s="4"/>
      <c r="M297"/>
    </row>
    <row r="298" spans="1:13" ht="12.75">
      <c r="A298"/>
      <c r="J298" s="4"/>
      <c r="M298"/>
    </row>
    <row r="299" spans="1:13" ht="12.75">
      <c r="A299"/>
      <c r="J299" s="4"/>
      <c r="M299"/>
    </row>
    <row r="300" spans="1:13" ht="12.75">
      <c r="A300"/>
      <c r="J300" s="4"/>
      <c r="M300"/>
    </row>
    <row r="301" spans="1:13" ht="12.75">
      <c r="A301"/>
      <c r="J301" s="4"/>
      <c r="M301"/>
    </row>
    <row r="302" spans="1:13" ht="12.75">
      <c r="A302"/>
      <c r="J302" s="4"/>
      <c r="M302"/>
    </row>
    <row r="303" spans="1:13" ht="12.75">
      <c r="A303"/>
      <c r="J303" s="4"/>
      <c r="M303"/>
    </row>
    <row r="304" spans="1:13" ht="12.75">
      <c r="A304"/>
      <c r="J304" s="4"/>
      <c r="M304"/>
    </row>
    <row r="305" spans="1:13" ht="12.75">
      <c r="A305"/>
      <c r="J305" s="4"/>
      <c r="M305"/>
    </row>
    <row r="306" spans="1:13" ht="12.75">
      <c r="A306"/>
      <c r="J306" s="4"/>
      <c r="M306"/>
    </row>
    <row r="307" spans="1:13" ht="12.75">
      <c r="A307"/>
      <c r="J307" s="4"/>
      <c r="M307"/>
    </row>
    <row r="308" spans="1:13" ht="12.75">
      <c r="A308"/>
      <c r="J308" s="4"/>
      <c r="M308"/>
    </row>
    <row r="309" spans="1:13" ht="12.75">
      <c r="A309"/>
      <c r="J309" s="4"/>
      <c r="M309"/>
    </row>
    <row r="310" spans="1:13" ht="12.75">
      <c r="A310"/>
      <c r="J310" s="4"/>
      <c r="M310"/>
    </row>
    <row r="311" spans="1:13" ht="12.75">
      <c r="A311"/>
      <c r="J311" s="4"/>
      <c r="M311"/>
    </row>
    <row r="312" spans="1:13" ht="12.75">
      <c r="A312"/>
      <c r="J312" s="4"/>
      <c r="M312"/>
    </row>
    <row r="313" spans="1:13" ht="12.75">
      <c r="A313"/>
      <c r="J313" s="4"/>
      <c r="M313"/>
    </row>
    <row r="314" spans="1:13" ht="12.75">
      <c r="A314"/>
      <c r="J314" s="4"/>
      <c r="M314"/>
    </row>
    <row r="315" spans="1:13" ht="12.75">
      <c r="A315"/>
      <c r="J315" s="4"/>
      <c r="M315"/>
    </row>
    <row r="316" spans="1:13" ht="12.75">
      <c r="A316"/>
      <c r="J316" s="4"/>
      <c r="M316"/>
    </row>
    <row r="317" spans="1:13" ht="12.75">
      <c r="A317"/>
      <c r="J317" s="4"/>
      <c r="M317"/>
    </row>
    <row r="318" spans="1:13" ht="12.75">
      <c r="A318"/>
      <c r="J318" s="4"/>
      <c r="M318"/>
    </row>
    <row r="319" spans="1:13" ht="12.75">
      <c r="A319"/>
      <c r="J319" s="4"/>
      <c r="M319"/>
    </row>
    <row r="320" spans="1:13" ht="12.75">
      <c r="A320"/>
      <c r="J320" s="4"/>
      <c r="M320"/>
    </row>
    <row r="321" spans="1:13" ht="12.75">
      <c r="A321"/>
      <c r="J321" s="4"/>
      <c r="M321"/>
    </row>
    <row r="322" spans="1:13" ht="12.75">
      <c r="A322"/>
      <c r="J322" s="4"/>
      <c r="M322"/>
    </row>
    <row r="323" spans="1:13" ht="12.75">
      <c r="A323"/>
      <c r="J323" s="4"/>
      <c r="M323"/>
    </row>
    <row r="324" spans="1:13" ht="12.75">
      <c r="A324"/>
      <c r="J324" s="4"/>
      <c r="M324"/>
    </row>
    <row r="325" spans="1:13" ht="12.75">
      <c r="A325"/>
      <c r="J325" s="4"/>
      <c r="M325"/>
    </row>
    <row r="326" spans="1:13" ht="12.75">
      <c r="A326"/>
      <c r="J326" s="4"/>
      <c r="M326"/>
    </row>
    <row r="327" spans="1:13" ht="12.75">
      <c r="A327"/>
      <c r="J327" s="4"/>
      <c r="M327"/>
    </row>
    <row r="328" spans="1:13" ht="12.75">
      <c r="A328"/>
      <c r="J328" s="4"/>
      <c r="M328"/>
    </row>
    <row r="329" spans="1:13" ht="12.75">
      <c r="A329"/>
      <c r="J329" s="4"/>
      <c r="M329"/>
    </row>
    <row r="330" spans="1:13" ht="12.75">
      <c r="A330"/>
      <c r="J330" s="4"/>
      <c r="M330"/>
    </row>
    <row r="331" spans="1:13" ht="12.75">
      <c r="A331"/>
      <c r="J331" s="4"/>
      <c r="M331"/>
    </row>
    <row r="332" spans="1:13" ht="12.75">
      <c r="A332"/>
      <c r="J332" s="4"/>
      <c r="M332"/>
    </row>
    <row r="333" spans="1:13" ht="12.75">
      <c r="A333"/>
      <c r="J333" s="4"/>
      <c r="M333"/>
    </row>
    <row r="334" spans="1:13" ht="12.75">
      <c r="A334"/>
      <c r="J334" s="4"/>
      <c r="M334"/>
    </row>
    <row r="335" spans="1:13" ht="12.75">
      <c r="A335"/>
      <c r="J335" s="4"/>
      <c r="M335"/>
    </row>
    <row r="336" spans="1:13" ht="12.75">
      <c r="A336"/>
      <c r="J336" s="4"/>
      <c r="M336"/>
    </row>
    <row r="337" spans="1:13" ht="12.75">
      <c r="A337"/>
      <c r="J337" s="4"/>
      <c r="M337"/>
    </row>
    <row r="338" spans="1:13" ht="12.75">
      <c r="A338"/>
      <c r="J338" s="4"/>
      <c r="M338"/>
    </row>
    <row r="339" spans="1:13" ht="12.75">
      <c r="A339"/>
      <c r="J339" s="4"/>
      <c r="M339"/>
    </row>
    <row r="340" spans="1:13" ht="12.75">
      <c r="A340"/>
      <c r="J340" s="4"/>
      <c r="M340"/>
    </row>
    <row r="341" spans="1:13" ht="12.75">
      <c r="A341"/>
      <c r="J341" s="4"/>
      <c r="M341"/>
    </row>
    <row r="342" spans="1:13" ht="12.75">
      <c r="A342"/>
      <c r="J342" s="4"/>
      <c r="M342"/>
    </row>
    <row r="343" spans="1:13" ht="12.75">
      <c r="A343"/>
      <c r="J343" s="4"/>
      <c r="M343"/>
    </row>
    <row r="344" spans="1:13" ht="12.75">
      <c r="A344"/>
      <c r="J344" s="4"/>
      <c r="M344"/>
    </row>
    <row r="345" spans="1:13" ht="12.75">
      <c r="A345"/>
      <c r="J345" s="4"/>
      <c r="M345"/>
    </row>
    <row r="346" spans="1:13" ht="12.75">
      <c r="A346"/>
      <c r="J346" s="4"/>
      <c r="M346"/>
    </row>
    <row r="347" spans="1:13" ht="12.75">
      <c r="A347"/>
      <c r="J347" s="4"/>
      <c r="M347"/>
    </row>
    <row r="348" spans="1:13" ht="12.75">
      <c r="A348"/>
      <c r="J348" s="4"/>
      <c r="M348"/>
    </row>
    <row r="349" spans="1:13" ht="12.75">
      <c r="A349"/>
      <c r="J349" s="4"/>
      <c r="M349"/>
    </row>
    <row r="350" spans="1:13" ht="12.75">
      <c r="A350"/>
      <c r="J350" s="4"/>
      <c r="M350"/>
    </row>
    <row r="351" spans="1:13" ht="12.75">
      <c r="A351"/>
      <c r="J351" s="4"/>
      <c r="M351"/>
    </row>
    <row r="352" spans="1:13" ht="12.75">
      <c r="A352"/>
      <c r="J352" s="4"/>
      <c r="M352"/>
    </row>
    <row r="353" spans="1:13" ht="12.75">
      <c r="A353"/>
      <c r="J353" s="4"/>
      <c r="M353"/>
    </row>
    <row r="354" spans="1:13" ht="12.75">
      <c r="A354"/>
      <c r="J354" s="4"/>
      <c r="M354"/>
    </row>
    <row r="355" spans="1:13" ht="12.75">
      <c r="A355"/>
      <c r="J355" s="4"/>
      <c r="M355"/>
    </row>
    <row r="356" spans="1:13" ht="12.75">
      <c r="A356"/>
      <c r="J356" s="4"/>
      <c r="M356"/>
    </row>
    <row r="357" spans="1:13" ht="12.75">
      <c r="A357"/>
      <c r="J357" s="4"/>
      <c r="M357"/>
    </row>
    <row r="358" spans="1:13" ht="12.75">
      <c r="A358"/>
      <c r="J358" s="4"/>
      <c r="M358"/>
    </row>
    <row r="359" spans="1:13" ht="12.75">
      <c r="A359"/>
      <c r="J359" s="4"/>
      <c r="M359"/>
    </row>
    <row r="360" spans="1:13" ht="12.75">
      <c r="A360"/>
      <c r="J360" s="4"/>
      <c r="M360"/>
    </row>
    <row r="361" spans="1:13" ht="12.75">
      <c r="A361"/>
      <c r="J361" s="4"/>
      <c r="M361"/>
    </row>
    <row r="362" spans="1:13" ht="12.75">
      <c r="A362"/>
      <c r="J362" s="4"/>
      <c r="M362"/>
    </row>
    <row r="363" spans="1:13" ht="12.75">
      <c r="A363"/>
      <c r="J363" s="4"/>
      <c r="M363"/>
    </row>
    <row r="364" spans="1:13" ht="12.75">
      <c r="A364"/>
      <c r="J364" s="4"/>
      <c r="M364"/>
    </row>
    <row r="365" spans="1:13" ht="12.75">
      <c r="A365"/>
      <c r="J365" s="4"/>
      <c r="M365"/>
    </row>
    <row r="366" spans="1:13" ht="12.75">
      <c r="A366"/>
      <c r="J366" s="4"/>
      <c r="M366"/>
    </row>
    <row r="367" spans="1:13" ht="12.75">
      <c r="A367"/>
      <c r="J367" s="4"/>
      <c r="M367"/>
    </row>
    <row r="368" spans="1:13" ht="12.75">
      <c r="A368"/>
      <c r="J368" s="4"/>
      <c r="M368"/>
    </row>
    <row r="369" spans="1:13" ht="12.75">
      <c r="A369"/>
      <c r="J369" s="4"/>
      <c r="M369"/>
    </row>
    <row r="370" spans="1:13" ht="12.75">
      <c r="A370"/>
      <c r="J370" s="4"/>
      <c r="M370"/>
    </row>
    <row r="371" spans="1:13" ht="12.75">
      <c r="A371"/>
      <c r="J371" s="4"/>
      <c r="M371"/>
    </row>
    <row r="372" spans="1:13" ht="12.75">
      <c r="A372"/>
      <c r="J372" s="4"/>
      <c r="M372"/>
    </row>
    <row r="373" spans="1:13" ht="12.75">
      <c r="A373"/>
      <c r="J373" s="4"/>
      <c r="M373"/>
    </row>
    <row r="374" spans="1:13" ht="12.75">
      <c r="A374"/>
      <c r="J374" s="4"/>
      <c r="M374"/>
    </row>
    <row r="375" spans="1:13" ht="12.75">
      <c r="A375"/>
      <c r="J375" s="4"/>
      <c r="M375"/>
    </row>
    <row r="376" spans="1:13" ht="12.75">
      <c r="A376"/>
      <c r="J376" s="4"/>
      <c r="M376"/>
    </row>
    <row r="377" spans="1:13" ht="12.75">
      <c r="A377"/>
      <c r="J377" s="4"/>
      <c r="M377"/>
    </row>
    <row r="378" spans="1:13" ht="12.75">
      <c r="A378"/>
      <c r="J378" s="4"/>
      <c r="M378"/>
    </row>
    <row r="379" spans="1:13" ht="12.75">
      <c r="A379"/>
      <c r="J379" s="4"/>
      <c r="M379"/>
    </row>
    <row r="380" spans="1:13" ht="12.75">
      <c r="A380"/>
      <c r="J380" s="4"/>
      <c r="M380"/>
    </row>
    <row r="381" spans="1:13" ht="12.75">
      <c r="A381"/>
      <c r="J381" s="4"/>
      <c r="M381"/>
    </row>
    <row r="382" spans="1:13" ht="12.75">
      <c r="A382"/>
      <c r="J382" s="4"/>
      <c r="M382"/>
    </row>
    <row r="383" spans="1:13" ht="12.75">
      <c r="A383"/>
      <c r="J383" s="4"/>
      <c r="M383"/>
    </row>
    <row r="384" spans="1:13" ht="12.75">
      <c r="A384"/>
      <c r="J384" s="4"/>
      <c r="M384"/>
    </row>
    <row r="385" spans="1:13" ht="12.75">
      <c r="A385"/>
      <c r="J385" s="4"/>
      <c r="M385"/>
    </row>
    <row r="386" spans="1:13" ht="12.75">
      <c r="A386"/>
      <c r="J386" s="4"/>
      <c r="M386"/>
    </row>
    <row r="387" spans="1:13" ht="12.75">
      <c r="A387"/>
      <c r="J387" s="4"/>
      <c r="M387"/>
    </row>
    <row r="388" spans="1:13" ht="12.75">
      <c r="A388"/>
      <c r="J388" s="4"/>
      <c r="M388"/>
    </row>
    <row r="389" spans="1:13" ht="12.75">
      <c r="A389"/>
      <c r="J389" s="4"/>
      <c r="M389"/>
    </row>
    <row r="390" spans="1:13" ht="12.75">
      <c r="A390"/>
      <c r="J390" s="4"/>
      <c r="M390"/>
    </row>
    <row r="391" spans="1:13" ht="12.75">
      <c r="A391"/>
      <c r="J391" s="4"/>
      <c r="M391"/>
    </row>
    <row r="392" spans="1:13" ht="12.75">
      <c r="A392"/>
      <c r="J392" s="4"/>
      <c r="M392"/>
    </row>
    <row r="393" spans="1:13" ht="12.75">
      <c r="A393"/>
      <c r="J393" s="4"/>
      <c r="M393"/>
    </row>
    <row r="394" spans="1:13" ht="12.75">
      <c r="A394"/>
      <c r="J394" s="4"/>
      <c r="M394"/>
    </row>
    <row r="395" spans="1:13" ht="12.75">
      <c r="A395"/>
      <c r="J395" s="4"/>
      <c r="M395"/>
    </row>
    <row r="396" spans="1:13" ht="12.75">
      <c r="A396"/>
      <c r="J396" s="4"/>
      <c r="M396"/>
    </row>
    <row r="397" spans="1:13" ht="12.75">
      <c r="A397"/>
      <c r="J397" s="4"/>
      <c r="M397"/>
    </row>
    <row r="398" spans="1:13" ht="12.75">
      <c r="A398"/>
      <c r="J398" s="4"/>
      <c r="M398"/>
    </row>
    <row r="399" spans="1:13" ht="12.75">
      <c r="A399"/>
      <c r="J399" s="4"/>
      <c r="M399"/>
    </row>
    <row r="400" spans="1:13" ht="12.75">
      <c r="A400"/>
      <c r="J400" s="4"/>
      <c r="M400"/>
    </row>
    <row r="401" spans="1:13" ht="12.75">
      <c r="A401"/>
      <c r="J401" s="4"/>
      <c r="M401"/>
    </row>
    <row r="402" spans="1:13" ht="12.75">
      <c r="A402"/>
      <c r="J402" s="4"/>
      <c r="M402"/>
    </row>
    <row r="403" spans="1:13" ht="12.75">
      <c r="A403"/>
      <c r="J403" s="4"/>
      <c r="M403"/>
    </row>
    <row r="404" spans="1:13" ht="12.75">
      <c r="A404"/>
      <c r="J404" s="4"/>
      <c r="M404"/>
    </row>
    <row r="405" spans="1:13" ht="12.75">
      <c r="A405"/>
      <c r="J405" s="4"/>
      <c r="M405"/>
    </row>
    <row r="406" spans="1:13" ht="12.75">
      <c r="A406"/>
      <c r="J406" s="4"/>
      <c r="M406"/>
    </row>
    <row r="407" spans="1:13" ht="12.75">
      <c r="A407"/>
      <c r="J407" s="4"/>
      <c r="M407"/>
    </row>
    <row r="408" spans="1:13" ht="12.75">
      <c r="A408"/>
      <c r="J408" s="4"/>
      <c r="M408"/>
    </row>
    <row r="409" spans="1:13" ht="12.75">
      <c r="A409"/>
      <c r="J409" s="4"/>
      <c r="M409"/>
    </row>
    <row r="410" spans="1:13" ht="12.75">
      <c r="A410"/>
      <c r="J410" s="4"/>
      <c r="M410"/>
    </row>
    <row r="411" spans="1:13" ht="12.75">
      <c r="A411"/>
      <c r="J411" s="4"/>
      <c r="M411"/>
    </row>
    <row r="412" spans="1:13" ht="12.75">
      <c r="A412"/>
      <c r="J412" s="4"/>
      <c r="M412"/>
    </row>
    <row r="413" spans="1:13" ht="12.75">
      <c r="A413"/>
      <c r="J413" s="4"/>
      <c r="M413"/>
    </row>
    <row r="414" spans="1:13" ht="12.75">
      <c r="A414"/>
      <c r="J414" s="4"/>
      <c r="M414"/>
    </row>
    <row r="415" spans="1:13" ht="12.75">
      <c r="A415"/>
      <c r="J415" s="4"/>
      <c r="M415"/>
    </row>
    <row r="416" spans="1:13" ht="12.75">
      <c r="A416"/>
      <c r="J416" s="4"/>
      <c r="M416"/>
    </row>
    <row r="417" spans="1:13" ht="12.75">
      <c r="A417"/>
      <c r="J417" s="4"/>
      <c r="M417"/>
    </row>
    <row r="418" spans="1:13" ht="12.75">
      <c r="A418"/>
      <c r="J418" s="4"/>
      <c r="M418"/>
    </row>
    <row r="419" spans="1:13" ht="12.75">
      <c r="A419"/>
      <c r="J419" s="4"/>
      <c r="M419"/>
    </row>
    <row r="420" spans="1:13" ht="12.75">
      <c r="A420"/>
      <c r="J420" s="4"/>
      <c r="M420"/>
    </row>
    <row r="421" spans="1:13" ht="12.75">
      <c r="A421"/>
      <c r="J421" s="4"/>
      <c r="M421"/>
    </row>
    <row r="422" spans="1:13" ht="12.75">
      <c r="A422"/>
      <c r="J422" s="4"/>
      <c r="M422"/>
    </row>
    <row r="423" spans="1:13" ht="12.75">
      <c r="A423"/>
      <c r="J423" s="4"/>
      <c r="M423"/>
    </row>
    <row r="424" spans="1:13" ht="12.75">
      <c r="A424"/>
      <c r="J424" s="4"/>
      <c r="M424"/>
    </row>
    <row r="425" spans="1:13" ht="12.75">
      <c r="A425"/>
      <c r="J425" s="4"/>
      <c r="M425"/>
    </row>
    <row r="426" spans="1:13" ht="12.75">
      <c r="A426"/>
      <c r="J426" s="4"/>
      <c r="M426"/>
    </row>
    <row r="427" spans="1:13" ht="12.75">
      <c r="A427"/>
      <c r="J427" s="4"/>
      <c r="M427"/>
    </row>
    <row r="428" spans="1:13" ht="12.75">
      <c r="A428"/>
      <c r="J428" s="4"/>
      <c r="M428"/>
    </row>
    <row r="429" spans="1:13" ht="12.75">
      <c r="A429"/>
      <c r="J429" s="4"/>
      <c r="M429"/>
    </row>
    <row r="430" spans="1:13" ht="12.75">
      <c r="A430"/>
      <c r="J430" s="4"/>
      <c r="M430"/>
    </row>
    <row r="431" spans="1:13" ht="12.75">
      <c r="A431"/>
      <c r="J431" s="4"/>
      <c r="M431"/>
    </row>
    <row r="432" spans="1:13" ht="12.75">
      <c r="A432"/>
      <c r="J432" s="4"/>
      <c r="M432"/>
    </row>
    <row r="433" spans="1:13" ht="12.75">
      <c r="A433"/>
      <c r="J433" s="4"/>
      <c r="M433"/>
    </row>
    <row r="434" spans="1:13" ht="12.75">
      <c r="A434"/>
      <c r="J434" s="4"/>
      <c r="M434"/>
    </row>
    <row r="435" spans="1:13" ht="12.75">
      <c r="A435"/>
      <c r="J435" s="4"/>
      <c r="M435"/>
    </row>
    <row r="436" spans="1:13" ht="12.75">
      <c r="A436"/>
      <c r="J436" s="4"/>
      <c r="M436"/>
    </row>
    <row r="437" spans="1:13" ht="12.75">
      <c r="A437"/>
      <c r="J437" s="4"/>
      <c r="M437"/>
    </row>
    <row r="438" spans="1:13" ht="12.75">
      <c r="A438"/>
      <c r="J438" s="4"/>
      <c r="M438"/>
    </row>
    <row r="439" spans="1:13" ht="12.75">
      <c r="A439"/>
      <c r="J439" s="4"/>
      <c r="M439"/>
    </row>
    <row r="440" spans="1:13" ht="12.75">
      <c r="A440"/>
      <c r="J440" s="4"/>
      <c r="M440"/>
    </row>
    <row r="441" spans="1:13" ht="12.75">
      <c r="A441"/>
      <c r="J441" s="4"/>
      <c r="M441"/>
    </row>
    <row r="442" spans="1:13" ht="12.75">
      <c r="A442"/>
      <c r="J442" s="4"/>
      <c r="M442"/>
    </row>
    <row r="443" spans="1:13" ht="12.75">
      <c r="A443"/>
      <c r="J443" s="4"/>
      <c r="M443"/>
    </row>
    <row r="444" spans="1:13" ht="12.75">
      <c r="A444"/>
      <c r="J444" s="4"/>
      <c r="M444"/>
    </row>
    <row r="445" spans="1:13" ht="12.75">
      <c r="A445"/>
      <c r="J445" s="4"/>
      <c r="M445"/>
    </row>
    <row r="446" spans="1:13" ht="12.75">
      <c r="A446"/>
      <c r="J446" s="4"/>
      <c r="M446"/>
    </row>
    <row r="447" spans="1:13" ht="12.75">
      <c r="A447"/>
      <c r="J447" s="4"/>
      <c r="M447"/>
    </row>
    <row r="448" spans="1:13" ht="12.75">
      <c r="A448"/>
      <c r="J448" s="4"/>
      <c r="M448"/>
    </row>
    <row r="449" spans="1:13" ht="12.75">
      <c r="A449"/>
      <c r="J449" s="4"/>
      <c r="M449"/>
    </row>
    <row r="450" spans="1:13" ht="12.75">
      <c r="A450"/>
      <c r="J450" s="4"/>
      <c r="M450"/>
    </row>
    <row r="451" spans="1:13" ht="12.75">
      <c r="A451"/>
      <c r="J451" s="4"/>
      <c r="M451"/>
    </row>
    <row r="452" spans="1:13" ht="12.75">
      <c r="A452"/>
      <c r="J452" s="4"/>
      <c r="M452"/>
    </row>
    <row r="453" spans="1:13" ht="12.75">
      <c r="A453"/>
      <c r="J453" s="4"/>
      <c r="M453"/>
    </row>
    <row r="454" spans="1:13" ht="12.75">
      <c r="A454"/>
      <c r="J454" s="4"/>
      <c r="M454"/>
    </row>
    <row r="455" spans="1:13" ht="12.75">
      <c r="A455"/>
      <c r="J455" s="4"/>
      <c r="M455"/>
    </row>
    <row r="456" spans="1:13" ht="12.75">
      <c r="A456"/>
      <c r="J456" s="4"/>
      <c r="M456"/>
    </row>
    <row r="457" spans="1:13" ht="12.75">
      <c r="A457"/>
      <c r="J457" s="4"/>
      <c r="M457"/>
    </row>
    <row r="458" spans="1:13" ht="12.75">
      <c r="A458"/>
      <c r="J458" s="4"/>
      <c r="M458"/>
    </row>
    <row r="459" spans="1:13" ht="12.75">
      <c r="A459"/>
      <c r="J459" s="4"/>
      <c r="M459"/>
    </row>
    <row r="460" spans="1:13" ht="12.75">
      <c r="A460"/>
      <c r="J460" s="4"/>
      <c r="M460"/>
    </row>
    <row r="461" spans="1:13" ht="12.75">
      <c r="A461"/>
      <c r="J461" s="4"/>
      <c r="M461"/>
    </row>
    <row r="462" spans="1:13" ht="12.75">
      <c r="A462"/>
      <c r="J462" s="4"/>
      <c r="M462"/>
    </row>
    <row r="463" spans="1:13" ht="12.75">
      <c r="A463"/>
      <c r="J463" s="4"/>
      <c r="M463"/>
    </row>
    <row r="464" spans="1:13" ht="12.75">
      <c r="A464"/>
      <c r="J464" s="4"/>
      <c r="M464"/>
    </row>
    <row r="465" spans="1:13" ht="12.75">
      <c r="A465"/>
      <c r="J465" s="4"/>
      <c r="M465"/>
    </row>
    <row r="466" spans="1:13" ht="12.75">
      <c r="A466"/>
      <c r="J466" s="4"/>
      <c r="M466"/>
    </row>
    <row r="467" spans="1:13" ht="12.75">
      <c r="A467"/>
      <c r="J467" s="4"/>
      <c r="M467"/>
    </row>
    <row r="468" spans="1:13" ht="12.75">
      <c r="A468"/>
      <c r="J468" s="4"/>
      <c r="M468"/>
    </row>
    <row r="469" spans="1:13" ht="12.75">
      <c r="A469"/>
      <c r="J469" s="4"/>
      <c r="M469"/>
    </row>
    <row r="470" spans="1:13" ht="12.75">
      <c r="A470"/>
      <c r="J470" s="4"/>
      <c r="M470"/>
    </row>
    <row r="471" spans="1:13" ht="12.75">
      <c r="A471"/>
      <c r="J471" s="4"/>
      <c r="M471"/>
    </row>
    <row r="472" spans="1:13" ht="12.75">
      <c r="A472"/>
      <c r="J472" s="4"/>
      <c r="M472"/>
    </row>
    <row r="473" spans="1:13" ht="12.75">
      <c r="A473"/>
      <c r="J473" s="4"/>
      <c r="M473"/>
    </row>
    <row r="474" spans="1:13" ht="12.75">
      <c r="A474"/>
      <c r="J474" s="4"/>
      <c r="M474"/>
    </row>
    <row r="475" spans="1:13" ht="12.75">
      <c r="A475"/>
      <c r="J475" s="4"/>
      <c r="M475"/>
    </row>
    <row r="476" spans="1:13" ht="12.75">
      <c r="A476"/>
      <c r="J476" s="4"/>
      <c r="M476"/>
    </row>
    <row r="477" spans="1:13" ht="12.75">
      <c r="A477"/>
      <c r="J477" s="4"/>
      <c r="M477"/>
    </row>
    <row r="478" spans="1:13" ht="12.75">
      <c r="A478"/>
      <c r="J478" s="4"/>
      <c r="M478"/>
    </row>
    <row r="479" spans="1:13" ht="12.75">
      <c r="A479"/>
      <c r="J479" s="4"/>
      <c r="M479"/>
    </row>
    <row r="480" spans="1:13" ht="12.75">
      <c r="A480"/>
      <c r="J480" s="4"/>
      <c r="M480"/>
    </row>
    <row r="481" spans="1:13" ht="12.75">
      <c r="A481"/>
      <c r="J481" s="4"/>
      <c r="M481"/>
    </row>
    <row r="482" spans="1:13" ht="12.75">
      <c r="A482"/>
      <c r="J482" s="4"/>
      <c r="M482"/>
    </row>
    <row r="483" spans="1:13" ht="12.75">
      <c r="A483"/>
      <c r="J483" s="4"/>
      <c r="M483"/>
    </row>
    <row r="484" spans="1:13" ht="12.75">
      <c r="A484"/>
      <c r="J484" s="4"/>
      <c r="M484"/>
    </row>
    <row r="485" spans="1:13" ht="12.75">
      <c r="A485"/>
      <c r="J485" s="4"/>
      <c r="M485"/>
    </row>
    <row r="486" spans="1:13" ht="12.75">
      <c r="A486"/>
      <c r="J486" s="4"/>
      <c r="M486"/>
    </row>
    <row r="487" spans="1:13" ht="12.75">
      <c r="A487"/>
      <c r="J487" s="4"/>
      <c r="M487"/>
    </row>
    <row r="488" spans="1:13" ht="12.75">
      <c r="A488"/>
      <c r="J488" s="4"/>
      <c r="M488"/>
    </row>
    <row r="489" spans="1:13" ht="12.75">
      <c r="A489"/>
      <c r="J489" s="4"/>
      <c r="M489"/>
    </row>
    <row r="490" spans="1:13" ht="12.75">
      <c r="A490"/>
      <c r="J490" s="4"/>
      <c r="M490"/>
    </row>
    <row r="491" spans="1:13" ht="12.75">
      <c r="A491"/>
      <c r="J491" s="4"/>
      <c r="M491"/>
    </row>
    <row r="492" spans="1:13" ht="12.75">
      <c r="A492"/>
      <c r="J492" s="4"/>
      <c r="M492"/>
    </row>
    <row r="493" spans="1:13" ht="12.75">
      <c r="A493"/>
      <c r="J493" s="4"/>
      <c r="M493"/>
    </row>
    <row r="494" spans="1:13" ht="12.75">
      <c r="A494"/>
      <c r="J494" s="4"/>
      <c r="M494"/>
    </row>
    <row r="495" spans="1:13" ht="12.75">
      <c r="A495"/>
      <c r="J495" s="4"/>
      <c r="M495"/>
    </row>
    <row r="496" spans="1:13" ht="12.75">
      <c r="A496"/>
      <c r="J496" s="4"/>
      <c r="M496"/>
    </row>
    <row r="497" spans="1:13" ht="12.75">
      <c r="A497"/>
      <c r="J497" s="4"/>
      <c r="M497"/>
    </row>
    <row r="498" spans="1:13" ht="12.75">
      <c r="A498"/>
      <c r="J498" s="4"/>
      <c r="M498"/>
    </row>
    <row r="499" spans="1:13" ht="12.75">
      <c r="A499"/>
      <c r="J499" s="4"/>
      <c r="M499"/>
    </row>
    <row r="500" spans="1:13" ht="12.75">
      <c r="A500"/>
      <c r="J500" s="4"/>
      <c r="M500"/>
    </row>
    <row r="501" spans="1:13" ht="12.75">
      <c r="A501"/>
      <c r="J501" s="4"/>
      <c r="M501"/>
    </row>
    <row r="502" spans="1:13" ht="12.75">
      <c r="A502"/>
      <c r="J502" s="4"/>
      <c r="M502"/>
    </row>
    <row r="503" spans="1:13" ht="12.75">
      <c r="A503"/>
      <c r="J503" s="4"/>
      <c r="M503"/>
    </row>
    <row r="504" spans="1:13" ht="12.75">
      <c r="A504"/>
      <c r="J504" s="4"/>
      <c r="M504"/>
    </row>
    <row r="505" spans="1:13" ht="12.75">
      <c r="A505"/>
      <c r="J505" s="4"/>
      <c r="M505"/>
    </row>
    <row r="506" spans="1:13" ht="12.75">
      <c r="A506"/>
      <c r="J506" s="4"/>
      <c r="M506"/>
    </row>
    <row r="507" spans="1:13" ht="12.75">
      <c r="A507"/>
      <c r="J507" s="4"/>
      <c r="M507"/>
    </row>
    <row r="508" spans="1:13" ht="12.75">
      <c r="A508"/>
      <c r="J508" s="4"/>
      <c r="M508"/>
    </row>
    <row r="509" spans="1:13" ht="12.75">
      <c r="A509"/>
      <c r="J509" s="4"/>
      <c r="M509"/>
    </row>
    <row r="510" spans="1:13" ht="12.75">
      <c r="A510"/>
      <c r="J510" s="4"/>
      <c r="M510"/>
    </row>
    <row r="511" spans="1:13" ht="12.75">
      <c r="A511"/>
      <c r="J511" s="4"/>
      <c r="M511"/>
    </row>
    <row r="512" spans="1:13" ht="12.75">
      <c r="A512"/>
      <c r="J512" s="4"/>
      <c r="M512"/>
    </row>
    <row r="513" spans="1:13" ht="12.75">
      <c r="A513"/>
      <c r="J513" s="4"/>
      <c r="M513"/>
    </row>
    <row r="514" spans="1:13" ht="12.75">
      <c r="A514"/>
      <c r="J514" s="4"/>
      <c r="M514"/>
    </row>
    <row r="515" spans="1:13" ht="12.75">
      <c r="A515"/>
      <c r="J515" s="4"/>
      <c r="M515"/>
    </row>
    <row r="516" spans="1:13" ht="12.75">
      <c r="A516"/>
      <c r="J516" s="4"/>
      <c r="M516"/>
    </row>
    <row r="517" spans="1:13" ht="12.75">
      <c r="A517"/>
      <c r="J517" s="4"/>
      <c r="M517"/>
    </row>
    <row r="518" spans="1:13" ht="12.75">
      <c r="A518"/>
      <c r="J518" s="4"/>
      <c r="M518"/>
    </row>
    <row r="519" spans="1:13" ht="12.75">
      <c r="A519"/>
      <c r="J519" s="4"/>
      <c r="M519"/>
    </row>
    <row r="520" spans="1:13" ht="12.75">
      <c r="A520"/>
      <c r="J520" s="4"/>
      <c r="M520"/>
    </row>
    <row r="521" spans="1:13" ht="12.75">
      <c r="A521"/>
      <c r="J521" s="4"/>
      <c r="M521"/>
    </row>
    <row r="522" spans="1:13" ht="12.75">
      <c r="A522"/>
      <c r="J522" s="4"/>
      <c r="M522"/>
    </row>
    <row r="523" spans="1:13" ht="12.75">
      <c r="A523"/>
      <c r="J523" s="4"/>
      <c r="M523"/>
    </row>
    <row r="524" spans="1:13" ht="12.75">
      <c r="A524"/>
      <c r="J524" s="4"/>
      <c r="M524"/>
    </row>
    <row r="525" spans="1:13" ht="12.75">
      <c r="A525"/>
      <c r="J525" s="4"/>
      <c r="M525"/>
    </row>
    <row r="526" spans="1:13" ht="12.75">
      <c r="A526"/>
      <c r="J526" s="4"/>
      <c r="M526"/>
    </row>
    <row r="527" spans="1:13" ht="12.75">
      <c r="A527"/>
      <c r="J527" s="4"/>
      <c r="M527"/>
    </row>
    <row r="528" spans="1:13" ht="12.75">
      <c r="A528"/>
      <c r="J528" s="4"/>
      <c r="M528"/>
    </row>
    <row r="529" spans="1:13" ht="12.75">
      <c r="A529"/>
      <c r="J529" s="4"/>
      <c r="M529"/>
    </row>
    <row r="530" spans="1:13" ht="12.75">
      <c r="A530"/>
      <c r="J530" s="4"/>
      <c r="M530"/>
    </row>
    <row r="531" spans="1:13" ht="12.75">
      <c r="A531"/>
      <c r="J531" s="4"/>
      <c r="M531"/>
    </row>
    <row r="532" spans="1:13" ht="12.75">
      <c r="A532"/>
      <c r="J532" s="4"/>
      <c r="M532"/>
    </row>
    <row r="533" spans="1:13" ht="12.75">
      <c r="A533"/>
      <c r="J533" s="4"/>
      <c r="M533"/>
    </row>
    <row r="534" spans="1:13" ht="12.75">
      <c r="A534"/>
      <c r="J534" s="4"/>
      <c r="M534"/>
    </row>
    <row r="535" spans="1:13" ht="12.75">
      <c r="A535"/>
      <c r="J535" s="4"/>
      <c r="M535"/>
    </row>
    <row r="536" spans="1:13" ht="12.75">
      <c r="A536"/>
      <c r="J536" s="4"/>
      <c r="M536"/>
    </row>
    <row r="537" spans="1:13" ht="12.75">
      <c r="A537"/>
      <c r="J537" s="4"/>
      <c r="M537"/>
    </row>
    <row r="538" spans="1:13" ht="12.75">
      <c r="A538"/>
      <c r="J538" s="4"/>
      <c r="M538"/>
    </row>
    <row r="539" spans="1:13" ht="12.75">
      <c r="A539"/>
      <c r="J539" s="4"/>
      <c r="M539"/>
    </row>
    <row r="540" spans="1:13" ht="12.75">
      <c r="A540"/>
      <c r="J540" s="4"/>
      <c r="M540"/>
    </row>
    <row r="541" spans="1:13" ht="12.75">
      <c r="A541"/>
      <c r="J541" s="4"/>
      <c r="M541"/>
    </row>
    <row r="542" spans="1:13" ht="12.75">
      <c r="A542"/>
      <c r="J542" s="4"/>
      <c r="M542"/>
    </row>
    <row r="543" spans="1:13" ht="12.75">
      <c r="A543"/>
      <c r="J543" s="4"/>
      <c r="M543"/>
    </row>
    <row r="544" spans="1:13" ht="12.75">
      <c r="A544"/>
      <c r="J544" s="4"/>
      <c r="M544"/>
    </row>
    <row r="545" spans="1:13" ht="12.75">
      <c r="A545"/>
      <c r="J545" s="4"/>
      <c r="M545"/>
    </row>
    <row r="546" spans="1:13" ht="12.75">
      <c r="A546"/>
      <c r="J546" s="4"/>
      <c r="M546"/>
    </row>
    <row r="547" spans="1:13" ht="12.75">
      <c r="A547"/>
      <c r="J547" s="4"/>
      <c r="M547"/>
    </row>
    <row r="548" spans="1:13" ht="12.75">
      <c r="A548"/>
      <c r="J548" s="4"/>
      <c r="M548"/>
    </row>
    <row r="549" spans="1:13" ht="12.75">
      <c r="A549"/>
      <c r="J549" s="4"/>
      <c r="M549"/>
    </row>
    <row r="550" spans="1:13" ht="12.75">
      <c r="A550"/>
      <c r="J550" s="4"/>
      <c r="M550"/>
    </row>
    <row r="551" spans="1:13" ht="12.75">
      <c r="A551"/>
      <c r="J551" s="4"/>
      <c r="M551"/>
    </row>
    <row r="552" spans="1:13" ht="12.75">
      <c r="A552"/>
      <c r="J552" s="4"/>
      <c r="M552"/>
    </row>
    <row r="553" spans="1:13" ht="12.75">
      <c r="A553"/>
      <c r="J553" s="4"/>
      <c r="M553"/>
    </row>
    <row r="554" spans="1:13" ht="12.75">
      <c r="A554"/>
      <c r="J554" s="4"/>
      <c r="M554"/>
    </row>
    <row r="555" spans="1:13" ht="12.75">
      <c r="A555"/>
      <c r="J555" s="4"/>
      <c r="M555"/>
    </row>
    <row r="556" spans="1:13" ht="12.75">
      <c r="A556"/>
      <c r="J556" s="4"/>
      <c r="M556"/>
    </row>
    <row r="557" spans="1:13" ht="12.75">
      <c r="A557"/>
      <c r="J557" s="4"/>
      <c r="M557"/>
    </row>
    <row r="558" spans="1:13" ht="12.75">
      <c r="A558"/>
      <c r="J558" s="4"/>
      <c r="M558"/>
    </row>
    <row r="559" spans="1:13" ht="12.75">
      <c r="A559"/>
      <c r="J559" s="4"/>
      <c r="M559"/>
    </row>
    <row r="560" spans="1:13" ht="12.75">
      <c r="A560"/>
      <c r="J560" s="4"/>
      <c r="M560"/>
    </row>
    <row r="561" spans="1:13" ht="12.75">
      <c r="A561"/>
      <c r="J561" s="4"/>
      <c r="M561"/>
    </row>
    <row r="562" spans="1:13" ht="12.75">
      <c r="A562"/>
      <c r="J562" s="4"/>
      <c r="M562"/>
    </row>
    <row r="563" spans="1:13" ht="12.75">
      <c r="A563"/>
      <c r="J563" s="4"/>
      <c r="M563"/>
    </row>
    <row r="564" spans="1:13" ht="12.75">
      <c r="A564"/>
      <c r="J564" s="4"/>
      <c r="M564"/>
    </row>
    <row r="565" spans="1:13" ht="12.75">
      <c r="A565"/>
      <c r="J565" s="4"/>
      <c r="M565"/>
    </row>
    <row r="566" spans="1:13" ht="12.75">
      <c r="A566"/>
      <c r="J566" s="4"/>
      <c r="M566"/>
    </row>
    <row r="567" spans="1:13" ht="12.75">
      <c r="A567"/>
      <c r="J567" s="4"/>
      <c r="M567"/>
    </row>
    <row r="568" spans="1:13" ht="12.75">
      <c r="A568"/>
      <c r="J568" s="4"/>
      <c r="M568"/>
    </row>
    <row r="569" spans="1:13" ht="12.75">
      <c r="A569"/>
      <c r="J569" s="4"/>
      <c r="M569"/>
    </row>
    <row r="570" spans="1:13" ht="12.75">
      <c r="A570"/>
      <c r="J570" s="4"/>
      <c r="M570"/>
    </row>
    <row r="571" spans="1:13" ht="12.75">
      <c r="A571"/>
      <c r="J571" s="4"/>
      <c r="M571"/>
    </row>
    <row r="572" spans="1:13" ht="12.75">
      <c r="A572"/>
      <c r="J572" s="4"/>
      <c r="M572"/>
    </row>
    <row r="573" spans="1:13" ht="12.75">
      <c r="A573"/>
      <c r="J573" s="4"/>
      <c r="M573"/>
    </row>
    <row r="574" spans="1:13" ht="12.75">
      <c r="A574"/>
      <c r="J574" s="4"/>
      <c r="M574"/>
    </row>
    <row r="575" spans="1:13" ht="12.75">
      <c r="A575"/>
      <c r="J575" s="4"/>
      <c r="M575"/>
    </row>
    <row r="576" spans="1:13" ht="12.75">
      <c r="A576"/>
      <c r="J576" s="4"/>
      <c r="M576"/>
    </row>
    <row r="577" spans="1:13" ht="12.75">
      <c r="A577"/>
      <c r="J577" s="4"/>
      <c r="M577"/>
    </row>
    <row r="578" spans="1:13" ht="12.75">
      <c r="A578"/>
      <c r="J578" s="4"/>
      <c r="M578"/>
    </row>
    <row r="579" spans="1:13" ht="12.75">
      <c r="A579"/>
      <c r="J579" s="4"/>
      <c r="M579"/>
    </row>
    <row r="580" spans="1:13" ht="12.75">
      <c r="A580"/>
      <c r="J580" s="4"/>
      <c r="M580"/>
    </row>
    <row r="581" spans="1:13" ht="12.75">
      <c r="A581"/>
      <c r="J581" s="4"/>
      <c r="M581"/>
    </row>
    <row r="582" spans="1:13" ht="12.75">
      <c r="A582"/>
      <c r="J582" s="4"/>
      <c r="M582"/>
    </row>
    <row r="583" spans="1:13" ht="12.75">
      <c r="A583"/>
      <c r="J583" s="4"/>
      <c r="M583"/>
    </row>
    <row r="584" spans="1:13" ht="12.75">
      <c r="A584"/>
      <c r="J584" s="4"/>
      <c r="M584"/>
    </row>
    <row r="585" spans="1:13" ht="12.75">
      <c r="A585"/>
      <c r="J585" s="4"/>
      <c r="M585"/>
    </row>
    <row r="586" spans="1:13" ht="12.75">
      <c r="A586"/>
      <c r="J586" s="4"/>
      <c r="M586"/>
    </row>
    <row r="587" spans="1:13" ht="12.75">
      <c r="A587"/>
      <c r="J587" s="4"/>
      <c r="M587"/>
    </row>
    <row r="588" spans="1:13" ht="12.75">
      <c r="A588"/>
      <c r="J588" s="4"/>
      <c r="M588"/>
    </row>
    <row r="589" spans="1:13" ht="12.75">
      <c r="A589"/>
      <c r="J589" s="4"/>
      <c r="M589"/>
    </row>
    <row r="590" spans="1:13" ht="12.75">
      <c r="A590"/>
      <c r="J590" s="4"/>
      <c r="M590"/>
    </row>
    <row r="591" spans="1:13" ht="12.75">
      <c r="A591"/>
      <c r="J591" s="4"/>
      <c r="M591"/>
    </row>
    <row r="592" spans="1:13" ht="12.75">
      <c r="A592"/>
      <c r="J592" s="4"/>
      <c r="M592"/>
    </row>
    <row r="593" spans="1:13" ht="12.75">
      <c r="A593"/>
      <c r="J593" s="4"/>
      <c r="M593"/>
    </row>
    <row r="594" spans="1:13" ht="12.75">
      <c r="A594"/>
      <c r="J594" s="4"/>
      <c r="M594"/>
    </row>
    <row r="595" spans="1:13" ht="12.75">
      <c r="A595"/>
      <c r="J595" s="4"/>
      <c r="M595"/>
    </row>
    <row r="596" spans="1:13" ht="12.75">
      <c r="A596"/>
      <c r="J596" s="4"/>
      <c r="M596"/>
    </row>
    <row r="597" spans="1:13" ht="12.75">
      <c r="A597"/>
      <c r="J597" s="4"/>
      <c r="M597"/>
    </row>
    <row r="598" spans="1:13" ht="12.75">
      <c r="A598"/>
      <c r="J598" s="4"/>
      <c r="M598"/>
    </row>
    <row r="599" spans="1:13" ht="12.75">
      <c r="A599"/>
      <c r="J599" s="4"/>
      <c r="M599"/>
    </row>
    <row r="600" spans="1:13" ht="12.75">
      <c r="A600"/>
      <c r="J600" s="4"/>
      <c r="M600"/>
    </row>
    <row r="601" spans="1:13" ht="12.75">
      <c r="A601"/>
      <c r="J601" s="4"/>
      <c r="M601"/>
    </row>
    <row r="602" spans="1:13" ht="12.75">
      <c r="A602"/>
      <c r="J602" s="4"/>
      <c r="M602"/>
    </row>
    <row r="603" spans="1:13" ht="12.75">
      <c r="A603"/>
      <c r="J603" s="4"/>
      <c r="M603"/>
    </row>
    <row r="604" spans="1:13" ht="12.75">
      <c r="A604"/>
      <c r="J604" s="4"/>
      <c r="M604"/>
    </row>
    <row r="605" spans="1:13" ht="12.75">
      <c r="A605"/>
      <c r="J605" s="4"/>
      <c r="M605"/>
    </row>
    <row r="606" spans="1:13" ht="12.75">
      <c r="A606"/>
      <c r="J606" s="4"/>
      <c r="M606"/>
    </row>
    <row r="607" spans="1:13" ht="12.75">
      <c r="A607"/>
      <c r="J607" s="4"/>
      <c r="M607"/>
    </row>
    <row r="608" spans="1:13" ht="12.75">
      <c r="A608"/>
      <c r="J608" s="4"/>
      <c r="M608"/>
    </row>
    <row r="609" spans="1:13" ht="12.75">
      <c r="A609"/>
      <c r="J609" s="4"/>
      <c r="M609"/>
    </row>
    <row r="610" spans="1:13" ht="12.75">
      <c r="A610"/>
      <c r="J610" s="4"/>
      <c r="M610"/>
    </row>
    <row r="611" spans="1:13" ht="12.75">
      <c r="A611"/>
      <c r="J611" s="4"/>
      <c r="M611"/>
    </row>
    <row r="612" spans="1:13" ht="12.75">
      <c r="A612"/>
      <c r="J612" s="4"/>
      <c r="M612"/>
    </row>
    <row r="613" spans="1:13" ht="12.75">
      <c r="A613"/>
      <c r="J613" s="4"/>
      <c r="M613"/>
    </row>
    <row r="614" spans="1:13" ht="12.75">
      <c r="A614"/>
      <c r="J614" s="4"/>
      <c r="M614"/>
    </row>
    <row r="615" spans="1:13" ht="12.75">
      <c r="A615"/>
      <c r="J615" s="4"/>
      <c r="M615"/>
    </row>
    <row r="616" spans="1:13" ht="12.75">
      <c r="A616"/>
      <c r="J616" s="4"/>
      <c r="M616"/>
    </row>
    <row r="617" spans="1:13" ht="12.75">
      <c r="A617"/>
      <c r="J617" s="4"/>
      <c r="M617"/>
    </row>
    <row r="618" spans="1:13" ht="12.75">
      <c r="A618"/>
      <c r="J618" s="4"/>
      <c r="M618"/>
    </row>
    <row r="619" spans="1:13" ht="12.75">
      <c r="A619"/>
      <c r="J619" s="4"/>
      <c r="M619"/>
    </row>
    <row r="620" spans="1:13" ht="12.75">
      <c r="A620"/>
      <c r="J620" s="4"/>
      <c r="M620"/>
    </row>
    <row r="621" spans="1:13" ht="12.75">
      <c r="A621"/>
      <c r="J621" s="4"/>
      <c r="M621"/>
    </row>
    <row r="622" spans="1:13" ht="12.75">
      <c r="A622"/>
      <c r="J622" s="4"/>
      <c r="M622"/>
    </row>
    <row r="623" spans="1:13" ht="12.75">
      <c r="A623"/>
      <c r="J623" s="4"/>
      <c r="M623"/>
    </row>
    <row r="624" spans="1:13" ht="12.75">
      <c r="A624"/>
      <c r="J624" s="4"/>
      <c r="M624"/>
    </row>
    <row r="625" spans="1:13" ht="12.75">
      <c r="A625"/>
      <c r="J625" s="4"/>
      <c r="M625"/>
    </row>
    <row r="626" spans="1:13" ht="12.75">
      <c r="A626"/>
      <c r="J626" s="4"/>
      <c r="M626"/>
    </row>
    <row r="627" spans="1:13" ht="12.75">
      <c r="A627"/>
      <c r="J627" s="4"/>
      <c r="M627"/>
    </row>
    <row r="628" spans="1:13" ht="12.75">
      <c r="A628"/>
      <c r="J628" s="4"/>
      <c r="M628"/>
    </row>
    <row r="629" spans="1:13" ht="12.75">
      <c r="A629"/>
      <c r="J629" s="4"/>
      <c r="M629"/>
    </row>
    <row r="630" spans="1:13" ht="12.75">
      <c r="A630"/>
      <c r="J630" s="4"/>
      <c r="M630"/>
    </row>
    <row r="631" spans="1:13" ht="12.75">
      <c r="A631"/>
      <c r="J631" s="4"/>
      <c r="M631"/>
    </row>
    <row r="632" spans="1:13" ht="12.75">
      <c r="A632"/>
      <c r="J632" s="4"/>
      <c r="M632"/>
    </row>
    <row r="633" spans="1:13" ht="12.75">
      <c r="A633"/>
      <c r="J633" s="4"/>
      <c r="M633"/>
    </row>
    <row r="634" spans="1:13" ht="12.75">
      <c r="A634"/>
      <c r="J634" s="4"/>
      <c r="M634"/>
    </row>
    <row r="635" spans="1:13" ht="12.75">
      <c r="A635"/>
      <c r="J635" s="4"/>
      <c r="M635"/>
    </row>
    <row r="636" spans="1:13" ht="12.75">
      <c r="A636"/>
      <c r="J636" s="4"/>
      <c r="M636"/>
    </row>
    <row r="637" spans="1:13" ht="12.75">
      <c r="A637"/>
      <c r="J637" s="4"/>
      <c r="M637"/>
    </row>
    <row r="638" spans="1:13" ht="12.75">
      <c r="A638"/>
      <c r="J638" s="4"/>
      <c r="M638"/>
    </row>
    <row r="639" spans="1:13" ht="12.75">
      <c r="A639"/>
      <c r="J639" s="4"/>
      <c r="M639"/>
    </row>
    <row r="640" spans="1:13" ht="12.75">
      <c r="A640"/>
      <c r="J640" s="4"/>
      <c r="M640"/>
    </row>
    <row r="641" spans="1:13" ht="12.75">
      <c r="A641"/>
      <c r="J641" s="4"/>
      <c r="M641"/>
    </row>
    <row r="642" spans="1:13" ht="12.75">
      <c r="A642"/>
      <c r="J642" s="4"/>
      <c r="M642"/>
    </row>
    <row r="643" spans="1:13" ht="12.75">
      <c r="A643"/>
      <c r="J643" s="4"/>
      <c r="M643"/>
    </row>
    <row r="644" spans="1:13" ht="12.75">
      <c r="A644"/>
      <c r="J644" s="4"/>
      <c r="M644"/>
    </row>
    <row r="645" spans="1:13" ht="12.75">
      <c r="A645"/>
      <c r="J645" s="4"/>
      <c r="M645"/>
    </row>
    <row r="646" spans="1:13" ht="12.75">
      <c r="A646"/>
      <c r="J646" s="4"/>
      <c r="M646"/>
    </row>
    <row r="647" spans="1:13" ht="12.75">
      <c r="A647"/>
      <c r="J647" s="4"/>
      <c r="M647"/>
    </row>
    <row r="648" spans="1:13" ht="12.75">
      <c r="A648"/>
      <c r="J648" s="4"/>
      <c r="M648"/>
    </row>
    <row r="649" spans="1:13" ht="12.75">
      <c r="A649"/>
      <c r="J649" s="4"/>
      <c r="M649"/>
    </row>
    <row r="650" spans="1:13" ht="12.75">
      <c r="A650"/>
      <c r="J650" s="4"/>
      <c r="M650"/>
    </row>
    <row r="651" spans="1:13" ht="12.75">
      <c r="A651"/>
      <c r="J651" s="4"/>
      <c r="M651"/>
    </row>
    <row r="652" spans="1:13" ht="12.75">
      <c r="A652"/>
      <c r="J652" s="4"/>
      <c r="M652"/>
    </row>
    <row r="653" spans="1:13" ht="12.75">
      <c r="A653"/>
      <c r="J653" s="4"/>
      <c r="M653"/>
    </row>
    <row r="654" spans="1:13" ht="12.75">
      <c r="A654"/>
      <c r="J654" s="4"/>
      <c r="M654"/>
    </row>
    <row r="655" spans="1:13" ht="12.75">
      <c r="A655"/>
      <c r="J655" s="4"/>
      <c r="M655"/>
    </row>
    <row r="656" spans="1:13" ht="12.75">
      <c r="A656"/>
      <c r="J656" s="4"/>
      <c r="M656"/>
    </row>
    <row r="657" spans="1:13" ht="12.75">
      <c r="A657"/>
      <c r="J657" s="4"/>
      <c r="M657"/>
    </row>
    <row r="658" spans="1:13" ht="12.75">
      <c r="A658"/>
      <c r="J658" s="4"/>
      <c r="M658"/>
    </row>
    <row r="659" spans="1:13" ht="12.75">
      <c r="A659"/>
      <c r="J659" s="4"/>
      <c r="M659"/>
    </row>
    <row r="660" spans="1:13" ht="12.75">
      <c r="A660"/>
      <c r="J660" s="4"/>
      <c r="M660"/>
    </row>
    <row r="661" spans="1:13" ht="12.75">
      <c r="A661"/>
      <c r="J661" s="4"/>
      <c r="M661"/>
    </row>
    <row r="662" spans="1:13" ht="12.75">
      <c r="A662"/>
      <c r="J662" s="4"/>
      <c r="M662"/>
    </row>
    <row r="663" spans="1:13" ht="12.75">
      <c r="A663"/>
      <c r="J663" s="4"/>
      <c r="M663"/>
    </row>
    <row r="664" spans="1:13" ht="12.75">
      <c r="A664"/>
      <c r="J664" s="4"/>
      <c r="M664"/>
    </row>
    <row r="665" spans="1:13" ht="12.75">
      <c r="A665"/>
      <c r="J665" s="4"/>
      <c r="M665"/>
    </row>
    <row r="666" spans="1:13" ht="12.75">
      <c r="A666"/>
      <c r="J666" s="4"/>
      <c r="M666"/>
    </row>
    <row r="667" spans="1:13" ht="12.75">
      <c r="A667"/>
      <c r="J667" s="4"/>
      <c r="M667"/>
    </row>
    <row r="668" spans="1:13" ht="12.75">
      <c r="A668"/>
      <c r="J668" s="4"/>
      <c r="M668"/>
    </row>
    <row r="669" spans="1:13" ht="12.75">
      <c r="A669"/>
      <c r="J669" s="4"/>
      <c r="M669"/>
    </row>
    <row r="670" spans="1:13" ht="12.75">
      <c r="A670"/>
      <c r="J670" s="4"/>
      <c r="M670"/>
    </row>
    <row r="671" spans="1:13" ht="12.75">
      <c r="A671"/>
      <c r="J671" s="4"/>
      <c r="M671"/>
    </row>
    <row r="672" spans="1:13" ht="12.75">
      <c r="A672"/>
      <c r="J672" s="4"/>
      <c r="M672"/>
    </row>
    <row r="673" spans="1:13" ht="12.75">
      <c r="A673"/>
      <c r="J673" s="4"/>
      <c r="M673"/>
    </row>
    <row r="674" spans="1:13" ht="12.75">
      <c r="A674"/>
      <c r="J674" s="4"/>
      <c r="M674"/>
    </row>
    <row r="675" spans="1:13" ht="12.75">
      <c r="A675"/>
      <c r="J675" s="4"/>
      <c r="M675"/>
    </row>
    <row r="676" spans="1:13" ht="12.75">
      <c r="A676"/>
      <c r="J676" s="4"/>
      <c r="M676"/>
    </row>
    <row r="677" spans="1:13" ht="12.75">
      <c r="A677"/>
      <c r="J677" s="4"/>
      <c r="M677"/>
    </row>
    <row r="678" spans="1:13" ht="12.75">
      <c r="A678"/>
      <c r="J678" s="4"/>
      <c r="M678"/>
    </row>
    <row r="679" spans="1:13" ht="12.75">
      <c r="A679"/>
      <c r="J679" s="4"/>
      <c r="M679"/>
    </row>
    <row r="680" spans="1:13" ht="12.75">
      <c r="A680"/>
      <c r="J680" s="4"/>
      <c r="M680"/>
    </row>
    <row r="681" spans="1:13" ht="12.75">
      <c r="A681"/>
      <c r="J681" s="4"/>
      <c r="M681"/>
    </row>
    <row r="682" spans="1:13" ht="12.75">
      <c r="A682"/>
      <c r="J682" s="4"/>
      <c r="M682"/>
    </row>
    <row r="683" spans="1:13" ht="12.75">
      <c r="A683"/>
      <c r="J683" s="4"/>
      <c r="M683"/>
    </row>
    <row r="684" spans="1:13" ht="12.75">
      <c r="A684"/>
      <c r="J684" s="4"/>
      <c r="M684"/>
    </row>
    <row r="685" spans="1:13" ht="12.75">
      <c r="A685"/>
      <c r="J685" s="4"/>
      <c r="M685"/>
    </row>
    <row r="686" spans="1:13" ht="12.75">
      <c r="A686"/>
      <c r="J686" s="4"/>
      <c r="M686"/>
    </row>
    <row r="687" spans="1:13" ht="12.75">
      <c r="A687"/>
      <c r="J687" s="4"/>
      <c r="M687"/>
    </row>
    <row r="688" spans="1:13" ht="12.75">
      <c r="A688"/>
      <c r="J688" s="4"/>
      <c r="M688"/>
    </row>
    <row r="689" spans="1:13" ht="12.75">
      <c r="A689"/>
      <c r="J689" s="4"/>
      <c r="M689"/>
    </row>
    <row r="690" spans="1:13" ht="12.75">
      <c r="A690"/>
      <c r="J690" s="4"/>
      <c r="M690"/>
    </row>
    <row r="691" spans="1:13" ht="12.75">
      <c r="A691"/>
      <c r="J691" s="4"/>
      <c r="M691"/>
    </row>
    <row r="692" spans="1:13" ht="12.75">
      <c r="A692"/>
      <c r="J692" s="4"/>
      <c r="M692"/>
    </row>
    <row r="693" spans="1:13" ht="12.75">
      <c r="A693"/>
      <c r="J693" s="4"/>
      <c r="M693"/>
    </row>
    <row r="694" spans="1:13" ht="12.75">
      <c r="A694"/>
      <c r="J694" s="4"/>
      <c r="M694"/>
    </row>
    <row r="695" spans="1:13" ht="12.75">
      <c r="A695"/>
      <c r="J695" s="4"/>
      <c r="M695"/>
    </row>
    <row r="696" spans="1:13" ht="12.75">
      <c r="A696"/>
      <c r="J696" s="4"/>
      <c r="M696"/>
    </row>
    <row r="697" spans="1:13" ht="12.75">
      <c r="A697"/>
      <c r="J697" s="4"/>
      <c r="M697"/>
    </row>
    <row r="698" spans="1:13" ht="12.75">
      <c r="A698"/>
      <c r="J698" s="4"/>
      <c r="M698"/>
    </row>
    <row r="699" spans="1:13" ht="12.75">
      <c r="A699"/>
      <c r="J699" s="4"/>
      <c r="M699"/>
    </row>
    <row r="700" spans="1:13" ht="12.75">
      <c r="A700"/>
      <c r="J700" s="4"/>
      <c r="M700"/>
    </row>
    <row r="701" spans="1:13" ht="12.75">
      <c r="A701"/>
      <c r="J701" s="4"/>
      <c r="M701"/>
    </row>
    <row r="702" spans="1:13" ht="12.75">
      <c r="A702"/>
      <c r="J702" s="4"/>
      <c r="M702"/>
    </row>
    <row r="703" spans="1:13" ht="12.75">
      <c r="A703"/>
      <c r="J703" s="4"/>
      <c r="M703"/>
    </row>
    <row r="704" spans="1:13" ht="12.75">
      <c r="A704"/>
      <c r="J704" s="4"/>
      <c r="M704"/>
    </row>
    <row r="705" spans="1:13" ht="12.75">
      <c r="A705"/>
      <c r="J705" s="4"/>
      <c r="M705"/>
    </row>
    <row r="706" spans="1:13" ht="12.75">
      <c r="A706"/>
      <c r="J706" s="4"/>
      <c r="M706"/>
    </row>
    <row r="707" spans="1:13" ht="12.75">
      <c r="A707"/>
      <c r="J707" s="4"/>
      <c r="M707"/>
    </row>
    <row r="708" spans="1:13" ht="12.75">
      <c r="A708"/>
      <c r="J708" s="4"/>
      <c r="M708"/>
    </row>
    <row r="709" spans="1:13" ht="12.75">
      <c r="A709"/>
      <c r="J709" s="4"/>
      <c r="M709"/>
    </row>
    <row r="710" spans="1:13" ht="12.75">
      <c r="A710"/>
      <c r="J710" s="4"/>
      <c r="M710"/>
    </row>
    <row r="711" spans="1:13" ht="12.75">
      <c r="A711"/>
      <c r="J711" s="4"/>
      <c r="M711"/>
    </row>
    <row r="712" spans="1:13" ht="12.75">
      <c r="A712"/>
      <c r="J712" s="4"/>
      <c r="M712"/>
    </row>
    <row r="713" spans="1:13" ht="12.75">
      <c r="A713"/>
      <c r="J713" s="4"/>
      <c r="M713"/>
    </row>
    <row r="714" spans="1:13" ht="12.75">
      <c r="A714"/>
      <c r="J714" s="4"/>
      <c r="M714"/>
    </row>
    <row r="715" spans="1:13" ht="12.75">
      <c r="A715"/>
      <c r="J715" s="4"/>
      <c r="M715"/>
    </row>
    <row r="716" spans="1:13" ht="12.75">
      <c r="A716"/>
      <c r="J716" s="4"/>
      <c r="M716"/>
    </row>
    <row r="717" spans="1:13" ht="12.75">
      <c r="A717"/>
      <c r="J717" s="4"/>
      <c r="M717"/>
    </row>
    <row r="718" spans="1:13" ht="12.75">
      <c r="A718"/>
      <c r="J718" s="4"/>
      <c r="M718"/>
    </row>
    <row r="719" spans="1:13" ht="12.75">
      <c r="A719"/>
      <c r="J719" s="4"/>
      <c r="M719"/>
    </row>
    <row r="720" spans="1:13" ht="12.75">
      <c r="A720"/>
      <c r="J720" s="4"/>
      <c r="M720"/>
    </row>
    <row r="721" spans="1:13" ht="12.75">
      <c r="A721"/>
      <c r="J721" s="4"/>
      <c r="M721"/>
    </row>
    <row r="722" spans="1:13" ht="12.75">
      <c r="A722"/>
      <c r="J722" s="4"/>
      <c r="M722"/>
    </row>
    <row r="723" spans="1:13" ht="12.75">
      <c r="A723"/>
      <c r="J723" s="4"/>
      <c r="M723"/>
    </row>
    <row r="724" spans="1:13" ht="12.75">
      <c r="A724"/>
      <c r="J724" s="4"/>
      <c r="M724"/>
    </row>
    <row r="725" spans="1:13" ht="12.75">
      <c r="A725"/>
      <c r="J725" s="4"/>
      <c r="M725"/>
    </row>
    <row r="726" spans="1:13" ht="12.75">
      <c r="A726"/>
      <c r="J726" s="4"/>
      <c r="M726"/>
    </row>
    <row r="727" spans="1:13" ht="12.75">
      <c r="A727"/>
      <c r="J727" s="4"/>
      <c r="M727"/>
    </row>
    <row r="728" spans="1:13" ht="12.75">
      <c r="A728"/>
      <c r="J728" s="4"/>
      <c r="M728"/>
    </row>
    <row r="729" spans="1:13" ht="12.75">
      <c r="A729"/>
      <c r="J729" s="4"/>
      <c r="M729"/>
    </row>
    <row r="730" spans="1:13" ht="12.75">
      <c r="A730"/>
      <c r="J730" s="4"/>
      <c r="M730"/>
    </row>
    <row r="731" spans="1:13" ht="12.75">
      <c r="A731"/>
      <c r="J731" s="4"/>
      <c r="M731"/>
    </row>
    <row r="732" spans="1:13" ht="12.75">
      <c r="A732"/>
      <c r="J732" s="4"/>
      <c r="M732"/>
    </row>
    <row r="733" spans="1:13" ht="12.75">
      <c r="A733"/>
      <c r="J733" s="4"/>
      <c r="M733"/>
    </row>
    <row r="734" spans="1:13" ht="12.75">
      <c r="A734"/>
      <c r="J734" s="4"/>
      <c r="M734"/>
    </row>
    <row r="735" spans="1:13" ht="12.75">
      <c r="A735"/>
      <c r="J735" s="4"/>
      <c r="M735"/>
    </row>
    <row r="736" spans="1:13" ht="12.75">
      <c r="A736"/>
      <c r="J736" s="4"/>
      <c r="M736"/>
    </row>
    <row r="737" spans="1:13" ht="12.75">
      <c r="A737"/>
      <c r="J737" s="4"/>
      <c r="M737"/>
    </row>
    <row r="738" spans="1:13" ht="12.75">
      <c r="A738"/>
      <c r="J738" s="4"/>
      <c r="M738"/>
    </row>
    <row r="739" spans="1:13" ht="12.75">
      <c r="A739"/>
      <c r="J739" s="4"/>
      <c r="M739"/>
    </row>
    <row r="740" spans="1:13" ht="12.75">
      <c r="A740"/>
      <c r="J740" s="4"/>
      <c r="M740"/>
    </row>
    <row r="741" spans="1:13" ht="12.75">
      <c r="A741"/>
      <c r="J741" s="4"/>
      <c r="M741"/>
    </row>
    <row r="742" spans="1:13" ht="12.75">
      <c r="A742"/>
      <c r="J742" s="4"/>
      <c r="M742"/>
    </row>
    <row r="743" spans="1:13" ht="12.75">
      <c r="A743"/>
      <c r="J743" s="4"/>
      <c r="M743"/>
    </row>
    <row r="744" spans="1:13" ht="12.75">
      <c r="A744"/>
      <c r="J744" s="4"/>
      <c r="M744"/>
    </row>
    <row r="745" spans="1:13" ht="12.75">
      <c r="A745"/>
      <c r="J745" s="4"/>
      <c r="M745"/>
    </row>
    <row r="746" spans="1:13" ht="12.75">
      <c r="A746"/>
      <c r="J746" s="4"/>
      <c r="M746"/>
    </row>
    <row r="747" spans="1:13" ht="12.75">
      <c r="A747"/>
      <c r="J747" s="4"/>
      <c r="M747"/>
    </row>
    <row r="748" spans="1:13" ht="12.75">
      <c r="A748"/>
      <c r="J748" s="4"/>
      <c r="M748"/>
    </row>
    <row r="749" spans="1:13" ht="12.75">
      <c r="A749"/>
      <c r="J749" s="4"/>
      <c r="M749"/>
    </row>
    <row r="750" spans="1:13" ht="12.75">
      <c r="A750"/>
      <c r="J750" s="4"/>
      <c r="M750"/>
    </row>
    <row r="751" spans="1:13" ht="12.75">
      <c r="A751"/>
      <c r="J751" s="4"/>
      <c r="M751"/>
    </row>
    <row r="752" spans="1:13" ht="12.75">
      <c r="A752"/>
      <c r="J752" s="4"/>
      <c r="M752"/>
    </row>
    <row r="753" spans="1:13" ht="12.75">
      <c r="A753"/>
      <c r="J753" s="4"/>
      <c r="M753"/>
    </row>
    <row r="754" spans="1:13" ht="12.75">
      <c r="A754"/>
      <c r="J754" s="4"/>
      <c r="M754"/>
    </row>
    <row r="755" spans="1:13" ht="12.75">
      <c r="A755"/>
      <c r="J755" s="4"/>
      <c r="M755"/>
    </row>
    <row r="756" spans="1:13" ht="12.75">
      <c r="A756"/>
      <c r="J756" s="4"/>
      <c r="M756"/>
    </row>
    <row r="757" spans="1:13" ht="12.75">
      <c r="A757"/>
      <c r="J757" s="4"/>
      <c r="M757"/>
    </row>
    <row r="758" spans="1:13" ht="12.75">
      <c r="A758"/>
      <c r="J758" s="4"/>
      <c r="M758"/>
    </row>
    <row r="759" spans="1:13" ht="12.75">
      <c r="A759"/>
      <c r="J759" s="4"/>
      <c r="M759"/>
    </row>
    <row r="760" spans="1:13" ht="12.75">
      <c r="A760"/>
      <c r="J760" s="4"/>
      <c r="M760"/>
    </row>
    <row r="761" spans="1:13" ht="12.75">
      <c r="A761"/>
      <c r="J761" s="4"/>
      <c r="M761"/>
    </row>
    <row r="762" spans="1:13" ht="12.75">
      <c r="A762"/>
      <c r="J762" s="4"/>
      <c r="M762"/>
    </row>
    <row r="763" spans="1:13" ht="12.75">
      <c r="A763"/>
      <c r="J763" s="4"/>
      <c r="M763"/>
    </row>
    <row r="764" spans="1:13" ht="12.75">
      <c r="A764"/>
      <c r="J764" s="4"/>
      <c r="M764"/>
    </row>
    <row r="765" spans="1:13" ht="12.75">
      <c r="A765"/>
      <c r="J765" s="4"/>
      <c r="M765"/>
    </row>
    <row r="766" spans="1:13" ht="12.75">
      <c r="A766"/>
      <c r="J766" s="4"/>
      <c r="M766"/>
    </row>
    <row r="767" spans="1:13" ht="12.75">
      <c r="A767"/>
      <c r="J767" s="4"/>
      <c r="M767"/>
    </row>
    <row r="768" spans="1:13" ht="12.75">
      <c r="A768"/>
      <c r="J768" s="4"/>
      <c r="M768"/>
    </row>
    <row r="769" spans="1:13" ht="12.75">
      <c r="A769"/>
      <c r="J769" s="4"/>
      <c r="M769"/>
    </row>
    <row r="770" spans="1:13" ht="12.75">
      <c r="A770"/>
      <c r="J770" s="4"/>
      <c r="M770"/>
    </row>
    <row r="771" spans="1:13" ht="12.75">
      <c r="A771"/>
      <c r="J771" s="4"/>
      <c r="M771"/>
    </row>
    <row r="772" spans="1:13" ht="12.75">
      <c r="A772"/>
      <c r="J772" s="4"/>
      <c r="M772"/>
    </row>
    <row r="773" spans="1:13" ht="12.75">
      <c r="A773"/>
      <c r="J773" s="4"/>
      <c r="M773"/>
    </row>
    <row r="774" spans="1:13" ht="12.75">
      <c r="A774"/>
      <c r="J774" s="4"/>
      <c r="M774"/>
    </row>
    <row r="775" spans="1:13" ht="12.75">
      <c r="A775"/>
      <c r="J775" s="4"/>
      <c r="M775"/>
    </row>
    <row r="776" spans="1:13" ht="12.75">
      <c r="A776"/>
      <c r="J776" s="4"/>
      <c r="M776"/>
    </row>
    <row r="777" spans="1:13" ht="12.75">
      <c r="A777"/>
      <c r="J777" s="4"/>
      <c r="M777"/>
    </row>
    <row r="778" spans="1:13" ht="12.75">
      <c r="A778"/>
      <c r="J778" s="4"/>
      <c r="M778"/>
    </row>
    <row r="779" spans="1:13" ht="12.75">
      <c r="A779"/>
      <c r="J779" s="4"/>
      <c r="M779"/>
    </row>
    <row r="780" spans="1:13" ht="12.75">
      <c r="A780"/>
      <c r="J780" s="4"/>
      <c r="M780"/>
    </row>
    <row r="781" spans="1:13" ht="12.75">
      <c r="A781"/>
      <c r="J781" s="4"/>
      <c r="M781"/>
    </row>
    <row r="782" spans="1:13" ht="12.75">
      <c r="A782"/>
      <c r="J782" s="4"/>
      <c r="M782"/>
    </row>
    <row r="783" spans="1:13" ht="12.75">
      <c r="A783"/>
      <c r="J783" s="4"/>
      <c r="M783"/>
    </row>
    <row r="784" spans="1:13" ht="12.75">
      <c r="A784"/>
      <c r="J784" s="4"/>
      <c r="M784"/>
    </row>
    <row r="785" spans="1:13" ht="12.75">
      <c r="A785"/>
      <c r="J785" s="4"/>
      <c r="M785"/>
    </row>
    <row r="786" spans="1:13" ht="12.75">
      <c r="A786"/>
      <c r="J786" s="4"/>
      <c r="M786"/>
    </row>
    <row r="787" spans="1:13" ht="12.75">
      <c r="A787"/>
      <c r="J787" s="4"/>
      <c r="M787"/>
    </row>
    <row r="788" spans="1:13" ht="12.75">
      <c r="A788"/>
      <c r="J788" s="4"/>
      <c r="M788"/>
    </row>
    <row r="789" spans="1:13" ht="12.75">
      <c r="A789"/>
      <c r="J789" s="4"/>
      <c r="M789"/>
    </row>
    <row r="790" spans="1:13" ht="12.75">
      <c r="A790"/>
      <c r="J790" s="4"/>
      <c r="M790"/>
    </row>
    <row r="791" spans="1:13" ht="12.75">
      <c r="A791"/>
      <c r="J791" s="4"/>
      <c r="M791"/>
    </row>
    <row r="792" spans="1:13" ht="12.75">
      <c r="A792"/>
      <c r="J792" s="4"/>
      <c r="M792"/>
    </row>
    <row r="793" spans="1:13" ht="12.75">
      <c r="A793"/>
      <c r="J793" s="4"/>
      <c r="M793"/>
    </row>
    <row r="794" spans="1:13" ht="12.75">
      <c r="A794"/>
      <c r="J794" s="4"/>
      <c r="M794"/>
    </row>
    <row r="795" spans="1:13" ht="12.75">
      <c r="A795"/>
      <c r="J795" s="4"/>
      <c r="M795"/>
    </row>
    <row r="796" spans="1:13" ht="12.75">
      <c r="A796"/>
      <c r="J796" s="4"/>
      <c r="M796"/>
    </row>
    <row r="797" spans="1:13" ht="12.75">
      <c r="A797"/>
      <c r="J797" s="4"/>
      <c r="M797"/>
    </row>
    <row r="798" spans="1:13" ht="12.75">
      <c r="A798"/>
      <c r="J798" s="4"/>
      <c r="M798"/>
    </row>
    <row r="799" spans="1:13" ht="12.75">
      <c r="A799"/>
      <c r="J799" s="4"/>
      <c r="M799"/>
    </row>
    <row r="800" spans="1:13" ht="12.75">
      <c r="A800"/>
      <c r="J800" s="4"/>
      <c r="M800"/>
    </row>
    <row r="801" spans="1:13" ht="12.75">
      <c r="A801"/>
      <c r="J801" s="4"/>
      <c r="M801"/>
    </row>
    <row r="802" spans="1:13" ht="12.75">
      <c r="A802"/>
      <c r="J802" s="4"/>
      <c r="M802"/>
    </row>
    <row r="803" spans="1:13" ht="12.75">
      <c r="A803"/>
      <c r="J803" s="4"/>
      <c r="M803"/>
    </row>
    <row r="804" spans="1:13" ht="12.75">
      <c r="A804"/>
      <c r="J804" s="4"/>
      <c r="M804"/>
    </row>
    <row r="805" spans="1:13" ht="12.75">
      <c r="A805"/>
      <c r="J805" s="4"/>
      <c r="M805"/>
    </row>
    <row r="806" spans="1:13" ht="12.75">
      <c r="A806"/>
      <c r="J806" s="4"/>
      <c r="M806"/>
    </row>
    <row r="807" spans="1:13" ht="12.75">
      <c r="A807"/>
      <c r="J807" s="4"/>
      <c r="M807"/>
    </row>
    <row r="808" spans="1:13" ht="12.75">
      <c r="A808"/>
      <c r="J808" s="4"/>
      <c r="M808"/>
    </row>
    <row r="809" spans="1:13" ht="12.75">
      <c r="A809"/>
      <c r="J809" s="4"/>
      <c r="M809"/>
    </row>
    <row r="810" spans="1:13" ht="12.75">
      <c r="A810"/>
      <c r="J810" s="4"/>
      <c r="M810"/>
    </row>
    <row r="811" spans="1:13" ht="12.75">
      <c r="A811"/>
      <c r="J811" s="4"/>
      <c r="M811"/>
    </row>
    <row r="812" spans="1:13" ht="12.75">
      <c r="A812"/>
      <c r="J812" s="4"/>
      <c r="M812"/>
    </row>
    <row r="813" spans="1:13" ht="12.75">
      <c r="A813"/>
      <c r="J813" s="4"/>
      <c r="M813"/>
    </row>
    <row r="814" spans="1:13" ht="12.75">
      <c r="A814"/>
      <c r="J814" s="4"/>
      <c r="M814"/>
    </row>
    <row r="815" spans="1:13" ht="12.75">
      <c r="A815"/>
      <c r="J815" s="4"/>
      <c r="M815"/>
    </row>
    <row r="816" spans="1:13" ht="12.75">
      <c r="A816"/>
      <c r="J816" s="4"/>
      <c r="M816"/>
    </row>
    <row r="817" spans="1:13" ht="12.75">
      <c r="A817"/>
      <c r="J817" s="4"/>
      <c r="M817"/>
    </row>
    <row r="818" spans="1:13" ht="12.75">
      <c r="A818"/>
      <c r="J818" s="4"/>
      <c r="M818"/>
    </row>
    <row r="819" spans="1:13" ht="12.75">
      <c r="A819"/>
      <c r="J819" s="4"/>
      <c r="M819"/>
    </row>
    <row r="820" spans="1:13" ht="12.75">
      <c r="A820"/>
      <c r="J820" s="4"/>
      <c r="M820"/>
    </row>
    <row r="821" spans="1:13" ht="12.75">
      <c r="A821"/>
      <c r="J821" s="4"/>
      <c r="M821"/>
    </row>
    <row r="822" spans="1:13" ht="12.75">
      <c r="A822"/>
      <c r="J822" s="4"/>
      <c r="M822"/>
    </row>
    <row r="823" spans="1:13" ht="12.75">
      <c r="A823"/>
      <c r="J823" s="4"/>
      <c r="M823"/>
    </row>
    <row r="824" spans="1:13" ht="12.75">
      <c r="A824"/>
      <c r="J824" s="4"/>
      <c r="M824"/>
    </row>
    <row r="825" spans="1:13" ht="12.75">
      <c r="A825"/>
      <c r="J825" s="4"/>
      <c r="M825"/>
    </row>
    <row r="826" spans="1:13" ht="12.75">
      <c r="A826"/>
      <c r="J826" s="4"/>
      <c r="M826"/>
    </row>
    <row r="827" spans="1:13" ht="12.75">
      <c r="A827"/>
      <c r="J827" s="4"/>
      <c r="M827"/>
    </row>
    <row r="828" spans="1:13" ht="12.75">
      <c r="A828"/>
      <c r="J828" s="4"/>
      <c r="M828"/>
    </row>
    <row r="829" spans="1:13" ht="12.75">
      <c r="A829"/>
      <c r="J829" s="4"/>
      <c r="M829"/>
    </row>
    <row r="830" spans="1:13" ht="12.75">
      <c r="A830"/>
      <c r="J830" s="4"/>
      <c r="M830"/>
    </row>
    <row r="831" spans="1:13" ht="12.75">
      <c r="A831"/>
      <c r="J831" s="4"/>
      <c r="M831"/>
    </row>
    <row r="832" spans="1:13" ht="12.75">
      <c r="A832"/>
      <c r="J832" s="4"/>
      <c r="M832"/>
    </row>
    <row r="833" spans="1:13" ht="12.75">
      <c r="A833"/>
      <c r="J833" s="4"/>
      <c r="M833"/>
    </row>
    <row r="834" spans="1:13" ht="12.75">
      <c r="A834"/>
      <c r="J834" s="4"/>
      <c r="M834"/>
    </row>
    <row r="835" spans="1:13" ht="12.75">
      <c r="A835"/>
      <c r="J835" s="4"/>
      <c r="M835"/>
    </row>
    <row r="836" spans="1:13" ht="12.75">
      <c r="A836"/>
      <c r="J836" s="4"/>
      <c r="M836"/>
    </row>
    <row r="837" spans="1:13" ht="12.75">
      <c r="A837"/>
      <c r="J837" s="4"/>
      <c r="M837"/>
    </row>
    <row r="838" spans="1:13" ht="12.75">
      <c r="A838"/>
      <c r="J838" s="4"/>
      <c r="M838"/>
    </row>
    <row r="839" spans="1:13" ht="12.75">
      <c r="A839"/>
      <c r="J839" s="4"/>
      <c r="M839"/>
    </row>
    <row r="840" spans="1:13" ht="12.75">
      <c r="A840"/>
      <c r="J840" s="4"/>
      <c r="M840"/>
    </row>
    <row r="841" spans="1:13" ht="12.75">
      <c r="A841"/>
      <c r="J841" s="4"/>
      <c r="M841"/>
    </row>
    <row r="842" spans="1:13" ht="12.75">
      <c r="A842"/>
      <c r="J842" s="4"/>
      <c r="M842"/>
    </row>
    <row r="843" spans="1:13" ht="12.75">
      <c r="A843"/>
      <c r="J843" s="4"/>
      <c r="M843"/>
    </row>
    <row r="844" spans="1:13" ht="12.75">
      <c r="A844"/>
      <c r="J844" s="4"/>
      <c r="M844"/>
    </row>
    <row r="845" spans="1:13" ht="12.75">
      <c r="A845"/>
      <c r="J845" s="4"/>
      <c r="M845"/>
    </row>
    <row r="846" spans="1:13" ht="12.75">
      <c r="A846"/>
      <c r="J846" s="4"/>
      <c r="M846"/>
    </row>
    <row r="847" spans="1:13" ht="12.75">
      <c r="A847"/>
      <c r="J847" s="4"/>
      <c r="M847"/>
    </row>
    <row r="848" spans="1:13" ht="12.75">
      <c r="A848"/>
      <c r="J848" s="4"/>
      <c r="M848"/>
    </row>
    <row r="849" spans="1:13" ht="12.75">
      <c r="A849"/>
      <c r="J849" s="4"/>
      <c r="M849"/>
    </row>
    <row r="850" spans="1:13" ht="12.75">
      <c r="A850"/>
      <c r="J850" s="4"/>
      <c r="M850"/>
    </row>
    <row r="851" spans="1:13" ht="12.75">
      <c r="A851"/>
      <c r="J851" s="4"/>
      <c r="M851"/>
    </row>
    <row r="852" spans="1:13" ht="12.75">
      <c r="A852"/>
      <c r="J852" s="4"/>
      <c r="M852"/>
    </row>
    <row r="853" spans="1:13" ht="12.75">
      <c r="A853"/>
      <c r="J853" s="4"/>
      <c r="M853"/>
    </row>
    <row r="854" spans="1:13" ht="12.75">
      <c r="A854"/>
      <c r="J854" s="4"/>
      <c r="M854"/>
    </row>
    <row r="855" spans="1:13" ht="12.75">
      <c r="A855"/>
      <c r="J855" s="4"/>
      <c r="M855"/>
    </row>
    <row r="856" spans="1:13" ht="12.75">
      <c r="A856"/>
      <c r="J856" s="4"/>
      <c r="M856"/>
    </row>
    <row r="857" spans="1:13" ht="12.75">
      <c r="A857"/>
      <c r="J857" s="4"/>
      <c r="M857"/>
    </row>
    <row r="858" spans="1:13" ht="12.75">
      <c r="A858"/>
      <c r="J858" s="4"/>
      <c r="M858"/>
    </row>
    <row r="859" spans="1:13" ht="12.75">
      <c r="A859"/>
      <c r="J859" s="4"/>
      <c r="M859"/>
    </row>
    <row r="860" spans="1:13" ht="12.75">
      <c r="A860"/>
      <c r="J860" s="4"/>
      <c r="M860"/>
    </row>
    <row r="861" spans="1:13" ht="12.75">
      <c r="A861"/>
      <c r="J861" s="4"/>
      <c r="M861"/>
    </row>
    <row r="862" spans="1:13" ht="12.75">
      <c r="A862"/>
      <c r="J862" s="4"/>
      <c r="M862"/>
    </row>
    <row r="863" spans="1:13" ht="12.75">
      <c r="A863"/>
      <c r="J863" s="4"/>
      <c r="M863"/>
    </row>
    <row r="864" spans="1:13" ht="12.75">
      <c r="A864"/>
      <c r="J864" s="4"/>
      <c r="M864"/>
    </row>
    <row r="865" spans="1:13" ht="12.75">
      <c r="A865"/>
      <c r="J865" s="4"/>
      <c r="M865"/>
    </row>
    <row r="866" spans="1:13" ht="12.75">
      <c r="A866"/>
      <c r="J866" s="4"/>
      <c r="M866"/>
    </row>
    <row r="867" spans="1:13" ht="12.75">
      <c r="A867"/>
      <c r="J867" s="4"/>
      <c r="M867"/>
    </row>
    <row r="868" spans="1:13" ht="12.75">
      <c r="A868"/>
      <c r="J868" s="4"/>
      <c r="M868"/>
    </row>
    <row r="869" spans="1:13" ht="12.75">
      <c r="A869"/>
      <c r="J869" s="4"/>
      <c r="M869"/>
    </row>
    <row r="870" spans="1:13" ht="12.75">
      <c r="A870"/>
      <c r="J870" s="4"/>
      <c r="M870"/>
    </row>
    <row r="871" spans="1:13" ht="12.75">
      <c r="A871"/>
      <c r="J871" s="4"/>
      <c r="M871"/>
    </row>
    <row r="872" spans="1:13" ht="12.75">
      <c r="A872"/>
      <c r="J872" s="4"/>
      <c r="M872"/>
    </row>
    <row r="873" spans="1:13" ht="12.75">
      <c r="A873"/>
      <c r="J873" s="4"/>
      <c r="M873"/>
    </row>
    <row r="874" spans="1:13" ht="12.75">
      <c r="A874"/>
      <c r="J874" s="4"/>
      <c r="M874"/>
    </row>
    <row r="875" spans="1:13" ht="12.75">
      <c r="A875"/>
      <c r="J875" s="4"/>
      <c r="M875"/>
    </row>
    <row r="876" spans="1:13" ht="12.75">
      <c r="A876"/>
      <c r="J876" s="4"/>
      <c r="M876"/>
    </row>
    <row r="877" spans="1:13" ht="12.75">
      <c r="A877"/>
      <c r="J877" s="4"/>
      <c r="M877"/>
    </row>
    <row r="878" spans="1:13" ht="12.75">
      <c r="A878"/>
      <c r="J878" s="4"/>
      <c r="M878"/>
    </row>
    <row r="879" spans="1:13" ht="12.75">
      <c r="A879"/>
      <c r="J879" s="4"/>
      <c r="M879"/>
    </row>
    <row r="880" spans="1:13" ht="12.75">
      <c r="A880"/>
      <c r="J880" s="4"/>
      <c r="M880"/>
    </row>
    <row r="881" spans="1:13" ht="12.75">
      <c r="A881"/>
      <c r="J881" s="4"/>
      <c r="M881"/>
    </row>
    <row r="882" spans="1:13" ht="12.75">
      <c r="A882"/>
      <c r="J882" s="4"/>
      <c r="M882"/>
    </row>
    <row r="883" spans="1:13" ht="12.75">
      <c r="A883"/>
      <c r="J883" s="4"/>
      <c r="M883"/>
    </row>
    <row r="884" spans="1:13" ht="12.75">
      <c r="A884"/>
      <c r="J884" s="4"/>
      <c r="M884"/>
    </row>
    <row r="885" spans="1:13" ht="12.75">
      <c r="A885"/>
      <c r="J885" s="4"/>
      <c r="M885"/>
    </row>
    <row r="886" spans="1:13" ht="12.75">
      <c r="A886"/>
      <c r="J886" s="4"/>
      <c r="M886"/>
    </row>
    <row r="887" spans="1:13" ht="12.75">
      <c r="A887"/>
      <c r="J887" s="4"/>
      <c r="M887"/>
    </row>
    <row r="888" spans="1:13" ht="12.75">
      <c r="A888"/>
      <c r="J888" s="4"/>
      <c r="M888"/>
    </row>
    <row r="889" spans="1:13" ht="12.75">
      <c r="A889"/>
      <c r="J889" s="4"/>
      <c r="M889"/>
    </row>
    <row r="890" spans="1:13" ht="12.75">
      <c r="A890"/>
      <c r="J890" s="4"/>
      <c r="M890"/>
    </row>
    <row r="891" spans="1:13" ht="12.75">
      <c r="A891"/>
      <c r="J891" s="4"/>
      <c r="M891"/>
    </row>
    <row r="892" spans="1:13" ht="12.75">
      <c r="A892"/>
      <c r="J892" s="4"/>
      <c r="M892"/>
    </row>
    <row r="893" spans="1:13" ht="12.75">
      <c r="A893"/>
      <c r="J893" s="4"/>
      <c r="M893"/>
    </row>
    <row r="894" spans="1:13" ht="12.75">
      <c r="A894"/>
      <c r="J894" s="4"/>
      <c r="M894"/>
    </row>
    <row r="895" spans="1:13" ht="12.75">
      <c r="A895"/>
      <c r="J895" s="4"/>
      <c r="M895"/>
    </row>
    <row r="896" spans="1:13" ht="12.75">
      <c r="A896"/>
      <c r="J896" s="4"/>
      <c r="M896"/>
    </row>
    <row r="897" spans="1:13" ht="12.75">
      <c r="A897"/>
      <c r="J897" s="4"/>
      <c r="M897"/>
    </row>
    <row r="898" spans="1:13" ht="12.75">
      <c r="A898"/>
      <c r="J898" s="4"/>
      <c r="M898"/>
    </row>
    <row r="899" spans="1:13" ht="12.75">
      <c r="A899"/>
      <c r="J899" s="4"/>
      <c r="M899"/>
    </row>
    <row r="900" spans="1:13" ht="12.75">
      <c r="A900"/>
      <c r="J900" s="4"/>
      <c r="M900"/>
    </row>
    <row r="901" spans="1:13" ht="12.75">
      <c r="A901"/>
      <c r="J901" s="4"/>
      <c r="M901"/>
    </row>
    <row r="902" spans="1:13" ht="12.75">
      <c r="A902"/>
      <c r="J902" s="4"/>
      <c r="M902"/>
    </row>
    <row r="903" spans="1:13" ht="12.75">
      <c r="A903"/>
      <c r="J903" s="4"/>
      <c r="M903"/>
    </row>
    <row r="904" spans="1:13" ht="12.75">
      <c r="A904"/>
      <c r="J904" s="4"/>
      <c r="M904"/>
    </row>
    <row r="905" spans="1:13" ht="12.75">
      <c r="A905"/>
      <c r="J905" s="4"/>
      <c r="M905"/>
    </row>
    <row r="906" spans="1:13" ht="12.75">
      <c r="A906"/>
      <c r="J906" s="4"/>
      <c r="M906"/>
    </row>
    <row r="907" spans="1:13" ht="12.75">
      <c r="A907"/>
      <c r="J907" s="4"/>
      <c r="M907"/>
    </row>
    <row r="908" spans="1:13" ht="12.75">
      <c r="A908"/>
      <c r="J908" s="4"/>
      <c r="M908"/>
    </row>
    <row r="909" spans="1:13" ht="12.75">
      <c r="A909"/>
      <c r="J909" s="4"/>
      <c r="M909"/>
    </row>
    <row r="910" spans="1:13" ht="12.75">
      <c r="A910"/>
      <c r="J910" s="4"/>
      <c r="M910"/>
    </row>
    <row r="911" spans="1:13" ht="12.75">
      <c r="A911"/>
      <c r="J911" s="4"/>
      <c r="M911"/>
    </row>
    <row r="912" spans="1:13" ht="12.75">
      <c r="A912"/>
      <c r="J912" s="4"/>
      <c r="M912"/>
    </row>
    <row r="913" spans="1:13" ht="12.75">
      <c r="A913"/>
      <c r="J913" s="4"/>
      <c r="M913"/>
    </row>
    <row r="914" spans="1:13" ht="12.75">
      <c r="A914"/>
      <c r="J914" s="4"/>
      <c r="M914"/>
    </row>
    <row r="915" spans="1:13" ht="12.75">
      <c r="A915"/>
      <c r="J915" s="4"/>
      <c r="M915"/>
    </row>
    <row r="916" spans="1:13" ht="12.75">
      <c r="A916"/>
      <c r="J916" s="4"/>
      <c r="M916"/>
    </row>
    <row r="917" spans="1:13" ht="12.75">
      <c r="A917"/>
      <c r="J917" s="4"/>
      <c r="M917"/>
    </row>
    <row r="918" spans="1:13" ht="12.75">
      <c r="A918"/>
      <c r="J918" s="4"/>
      <c r="M918"/>
    </row>
    <row r="919" spans="1:13" ht="12.75">
      <c r="A919"/>
      <c r="J919" s="4"/>
      <c r="M919"/>
    </row>
    <row r="920" spans="1:13" ht="12.75">
      <c r="A920"/>
      <c r="J920" s="4"/>
      <c r="M920"/>
    </row>
    <row r="921" spans="1:13" ht="12.75">
      <c r="A921"/>
      <c r="J921" s="4"/>
      <c r="M921"/>
    </row>
    <row r="922" spans="1:13" ht="12.75">
      <c r="A922"/>
      <c r="J922" s="4"/>
      <c r="M922"/>
    </row>
    <row r="923" spans="1:13" ht="12.75">
      <c r="A923"/>
      <c r="J923" s="4"/>
      <c r="M923"/>
    </row>
    <row r="924" spans="1:13" ht="12.75">
      <c r="A924"/>
      <c r="J924" s="4"/>
      <c r="M924"/>
    </row>
    <row r="925" spans="1:13" ht="12.75">
      <c r="A925"/>
      <c r="J925" s="4"/>
      <c r="M925"/>
    </row>
    <row r="926" spans="1:13" ht="12.75">
      <c r="A926"/>
      <c r="J926" s="4"/>
      <c r="M926"/>
    </row>
    <row r="927" spans="1:13" ht="12.75">
      <c r="A927"/>
      <c r="J927" s="4"/>
      <c r="M927"/>
    </row>
    <row r="928" spans="1:13" ht="12.75">
      <c r="A928"/>
      <c r="J928" s="4"/>
      <c r="M928"/>
    </row>
    <row r="929" spans="1:13" ht="12.75">
      <c r="A929"/>
      <c r="J929" s="4"/>
      <c r="M929"/>
    </row>
    <row r="930" spans="1:13" ht="12.75">
      <c r="A930"/>
      <c r="J930" s="4"/>
      <c r="M930"/>
    </row>
    <row r="931" spans="1:13" ht="12.75">
      <c r="A931"/>
      <c r="J931" s="4"/>
      <c r="M931"/>
    </row>
    <row r="932" spans="1:13" ht="12.75">
      <c r="A932"/>
      <c r="J932" s="4"/>
      <c r="M932"/>
    </row>
    <row r="933" spans="1:13" ht="12.75">
      <c r="A933"/>
      <c r="J933" s="4"/>
      <c r="M933"/>
    </row>
    <row r="934" spans="1:13" ht="12.75">
      <c r="A934"/>
      <c r="J934" s="4"/>
      <c r="M934"/>
    </row>
    <row r="935" spans="1:13" ht="12.75">
      <c r="A935"/>
      <c r="J935" s="4"/>
      <c r="M935"/>
    </row>
    <row r="936" spans="1:13" ht="12.75">
      <c r="A936"/>
      <c r="J936" s="4"/>
      <c r="M936"/>
    </row>
    <row r="937" spans="1:13" ht="12.75">
      <c r="A937"/>
      <c r="J937" s="4"/>
      <c r="M937"/>
    </row>
    <row r="938" spans="1:13" ht="12.75">
      <c r="A938"/>
      <c r="J938" s="4"/>
      <c r="M938"/>
    </row>
    <row r="939" spans="1:13" ht="12.75">
      <c r="A939"/>
      <c r="J939" s="4"/>
      <c r="M939"/>
    </row>
    <row r="940" spans="1:13" ht="12.75">
      <c r="A940"/>
      <c r="J940" s="4"/>
      <c r="M940"/>
    </row>
    <row r="941" spans="1:13" ht="12.75">
      <c r="A941"/>
      <c r="J941" s="4"/>
      <c r="M941"/>
    </row>
    <row r="942" spans="1:13" ht="12.75">
      <c r="A942"/>
      <c r="J942" s="4"/>
      <c r="M942"/>
    </row>
    <row r="943" spans="1:13" ht="12.75">
      <c r="A943"/>
      <c r="J943" s="4"/>
      <c r="M943"/>
    </row>
    <row r="944" spans="1:13" ht="12.75">
      <c r="A944"/>
      <c r="J944" s="4"/>
      <c r="M944"/>
    </row>
    <row r="945" spans="1:13" ht="12.75">
      <c r="A945"/>
      <c r="J945" s="4"/>
      <c r="M945"/>
    </row>
    <row r="946" spans="1:13" ht="12.75">
      <c r="A946"/>
      <c r="J946" s="4"/>
      <c r="M946"/>
    </row>
    <row r="947" spans="1:13" ht="12.75">
      <c r="A947"/>
      <c r="J947" s="4"/>
      <c r="M947"/>
    </row>
    <row r="948" spans="1:13" ht="12.75">
      <c r="A948"/>
      <c r="J948" s="4"/>
      <c r="M948"/>
    </row>
    <row r="949" spans="1:13" ht="12.75">
      <c r="A949"/>
      <c r="J949" s="4"/>
      <c r="M949"/>
    </row>
    <row r="950" spans="1:13" ht="12.75">
      <c r="A950"/>
      <c r="J950" s="4"/>
      <c r="M950"/>
    </row>
    <row r="951" spans="1:13" ht="12.75">
      <c r="A951"/>
      <c r="J951" s="4"/>
      <c r="M951"/>
    </row>
    <row r="952" spans="1:13" ht="12.75">
      <c r="A952"/>
      <c r="J952" s="4"/>
      <c r="M952"/>
    </row>
    <row r="953" spans="1:13" ht="12.75">
      <c r="A953"/>
      <c r="J953" s="4"/>
      <c r="M953"/>
    </row>
    <row r="954" spans="1:13" ht="12.75">
      <c r="A954"/>
      <c r="J954" s="4"/>
      <c r="M954"/>
    </row>
    <row r="955" spans="1:13" ht="12.75">
      <c r="A955"/>
      <c r="J955" s="4"/>
      <c r="M955"/>
    </row>
    <row r="956" spans="1:13" ht="12.75">
      <c r="A956"/>
      <c r="J956" s="4"/>
      <c r="M956"/>
    </row>
    <row r="957" spans="1:13" ht="12.75">
      <c r="A957"/>
      <c r="J957" s="4"/>
      <c r="M957"/>
    </row>
    <row r="958" spans="1:13" ht="12.75">
      <c r="A958"/>
      <c r="J958" s="4"/>
      <c r="M958"/>
    </row>
    <row r="959" spans="1:13" ht="12.75">
      <c r="A959"/>
      <c r="J959" s="4"/>
      <c r="M959"/>
    </row>
    <row r="960" spans="1:13" ht="12.75">
      <c r="A960"/>
      <c r="J960" s="4"/>
      <c r="M960"/>
    </row>
    <row r="961" spans="1:13" ht="12.75">
      <c r="A961"/>
      <c r="J961" s="4"/>
      <c r="M961"/>
    </row>
    <row r="962" spans="1:13" ht="12.75">
      <c r="A962"/>
      <c r="J962" s="4"/>
      <c r="M962"/>
    </row>
    <row r="963" spans="1:13" ht="12.75">
      <c r="A963"/>
      <c r="J963" s="4"/>
      <c r="M963"/>
    </row>
    <row r="964" spans="1:13" ht="12.75">
      <c r="A964"/>
      <c r="J964" s="4"/>
      <c r="M964"/>
    </row>
    <row r="965" spans="1:13" ht="12.75">
      <c r="A965"/>
      <c r="J965" s="4"/>
      <c r="M965"/>
    </row>
    <row r="966" spans="1:13" ht="12.75">
      <c r="A966"/>
      <c r="J966" s="4"/>
      <c r="M966"/>
    </row>
    <row r="967" spans="1:13" ht="12.75">
      <c r="A967"/>
      <c r="J967" s="4"/>
      <c r="M967"/>
    </row>
    <row r="968" spans="1:13" ht="12.75">
      <c r="A968"/>
      <c r="J968" s="4"/>
      <c r="M968"/>
    </row>
    <row r="969" spans="1:13" ht="12.75">
      <c r="A969"/>
      <c r="J969" s="4"/>
      <c r="M969"/>
    </row>
    <row r="970" spans="1:13" ht="12.75">
      <c r="A970"/>
      <c r="J970" s="4"/>
      <c r="M970"/>
    </row>
    <row r="971" spans="1:13" ht="12.75">
      <c r="A971"/>
      <c r="J971" s="4"/>
      <c r="M971"/>
    </row>
    <row r="972" spans="1:13" ht="12.75">
      <c r="A972"/>
      <c r="J972" s="4"/>
      <c r="M972"/>
    </row>
    <row r="973" spans="1:13" ht="12.75">
      <c r="A973"/>
      <c r="J973" s="4"/>
      <c r="M973"/>
    </row>
    <row r="974" spans="1:13" ht="12.75">
      <c r="A974"/>
      <c r="J974" s="4"/>
      <c r="M974"/>
    </row>
    <row r="975" spans="1:13" ht="12.75">
      <c r="A975"/>
      <c r="J975" s="4"/>
      <c r="M975"/>
    </row>
    <row r="976" spans="1:13" ht="12.75">
      <c r="A976"/>
      <c r="J976" s="4"/>
      <c r="M976"/>
    </row>
    <row r="977" spans="1:13" ht="12.75">
      <c r="A977"/>
      <c r="J977" s="4"/>
      <c r="M977"/>
    </row>
    <row r="978" spans="1:13" ht="12.75">
      <c r="A978"/>
      <c r="J978" s="4"/>
      <c r="M978"/>
    </row>
    <row r="979" spans="1:13" ht="12.75">
      <c r="A979"/>
      <c r="J979" s="4"/>
      <c r="M979"/>
    </row>
    <row r="980" spans="1:13" ht="12.75">
      <c r="A980"/>
      <c r="J980" s="4"/>
      <c r="M980"/>
    </row>
    <row r="981" spans="1:13" ht="12.75">
      <c r="A981"/>
      <c r="J981" s="4"/>
      <c r="M981"/>
    </row>
    <row r="982" spans="1:13" ht="12.75">
      <c r="A982"/>
      <c r="J982" s="4"/>
      <c r="M982"/>
    </row>
    <row r="983" spans="1:13" ht="12.75">
      <c r="A983"/>
      <c r="J983" s="4"/>
      <c r="M983"/>
    </row>
    <row r="984" spans="1:13" ht="12.75">
      <c r="A984"/>
      <c r="J984" s="4"/>
      <c r="M984"/>
    </row>
    <row r="985" spans="1:13" ht="12.75">
      <c r="A985"/>
      <c r="J985" s="4"/>
      <c r="M985"/>
    </row>
    <row r="986" spans="1:13" ht="12.75">
      <c r="A986"/>
      <c r="J986" s="4"/>
      <c r="M986"/>
    </row>
    <row r="987" spans="1:13" ht="12.75">
      <c r="A987"/>
      <c r="J987" s="4"/>
      <c r="M987"/>
    </row>
    <row r="988" spans="1:13" ht="12.75">
      <c r="A988"/>
      <c r="J988" s="4"/>
      <c r="M988"/>
    </row>
    <row r="989" spans="1:13" ht="12.75">
      <c r="A989"/>
      <c r="J989" s="4"/>
      <c r="M989"/>
    </row>
    <row r="990" spans="1:13" ht="12.75">
      <c r="A990"/>
      <c r="J990" s="4"/>
      <c r="M990"/>
    </row>
    <row r="991" spans="1:13" ht="12.75">
      <c r="A991"/>
      <c r="J991" s="4"/>
      <c r="M991"/>
    </row>
    <row r="992" spans="1:13" ht="12.75">
      <c r="A992"/>
      <c r="J992" s="4"/>
      <c r="M992"/>
    </row>
    <row r="993" spans="1:13" ht="12.75">
      <c r="A993"/>
      <c r="J993" s="4"/>
      <c r="M993"/>
    </row>
    <row r="994" spans="1:13" ht="12.75">
      <c r="A994"/>
      <c r="J994" s="4"/>
      <c r="M994"/>
    </row>
    <row r="995" spans="1:13" ht="12.75">
      <c r="A995"/>
      <c r="J995" s="4"/>
      <c r="M995"/>
    </row>
    <row r="996" spans="1:13" ht="12.75">
      <c r="A996"/>
      <c r="J996" s="4"/>
      <c r="M996"/>
    </row>
    <row r="997" spans="1:13" ht="12.75">
      <c r="A997"/>
      <c r="J997" s="4"/>
      <c r="M997"/>
    </row>
    <row r="998" spans="1:13" ht="12.75">
      <c r="A998"/>
      <c r="J998" s="4"/>
      <c r="M998"/>
    </row>
    <row r="999" spans="1:13" ht="12.75">
      <c r="A999"/>
      <c r="J999" s="4"/>
      <c r="M999"/>
    </row>
    <row r="1000" spans="1:13" ht="12.75">
      <c r="A1000"/>
      <c r="J1000" s="4"/>
      <c r="M1000"/>
    </row>
    <row r="1001" spans="1:13" ht="12.75">
      <c r="A1001"/>
      <c r="J1001" s="4"/>
      <c r="M1001"/>
    </row>
    <row r="1002" spans="1:13" ht="12.75">
      <c r="A1002"/>
      <c r="J1002" s="4"/>
      <c r="M1002"/>
    </row>
    <row r="1003" spans="1:13" ht="12.75">
      <c r="A1003"/>
      <c r="J1003" s="4"/>
      <c r="M1003"/>
    </row>
    <row r="1004" spans="1:13" ht="12.75">
      <c r="A1004"/>
      <c r="J1004" s="4"/>
      <c r="M1004"/>
    </row>
    <row r="1005" spans="1:13" ht="12.75">
      <c r="A1005"/>
      <c r="J1005" s="4"/>
      <c r="M1005"/>
    </row>
    <row r="1006" spans="1:13" ht="12.75">
      <c r="A1006"/>
      <c r="J1006" s="4"/>
      <c r="M1006"/>
    </row>
    <row r="1007" spans="1:13" ht="12.75">
      <c r="A1007"/>
      <c r="J1007" s="4"/>
      <c r="M1007"/>
    </row>
    <row r="1008" spans="1:13" ht="12.75">
      <c r="A1008"/>
      <c r="J1008" s="4"/>
      <c r="M1008"/>
    </row>
    <row r="1009" spans="1:13" ht="12.75">
      <c r="A1009"/>
      <c r="J1009" s="4"/>
      <c r="M1009"/>
    </row>
    <row r="1010" spans="1:13" ht="12.75">
      <c r="A1010"/>
      <c r="J1010" s="4"/>
      <c r="M1010"/>
    </row>
    <row r="1011" spans="1:13" ht="12.75">
      <c r="A1011"/>
      <c r="J1011" s="4"/>
      <c r="M1011"/>
    </row>
    <row r="1012" spans="1:13" ht="12.75">
      <c r="A1012"/>
      <c r="J1012" s="4"/>
      <c r="M1012"/>
    </row>
    <row r="1013" spans="1:13" ht="12.75">
      <c r="A1013"/>
      <c r="J1013" s="4"/>
      <c r="M1013"/>
    </row>
    <row r="1014" spans="1:13" ht="12.75">
      <c r="A1014"/>
      <c r="J1014" s="4"/>
      <c r="M1014"/>
    </row>
    <row r="1015" spans="1:13" ht="12.75">
      <c r="A1015"/>
      <c r="J1015" s="4"/>
      <c r="M1015"/>
    </row>
    <row r="1016" spans="1:13" ht="12.75">
      <c r="A1016"/>
      <c r="J1016" s="4"/>
      <c r="M1016"/>
    </row>
    <row r="1017" spans="1:13" ht="12.75">
      <c r="A1017"/>
      <c r="J1017" s="4"/>
      <c r="M1017"/>
    </row>
    <row r="1018" spans="1:13" ht="12.75">
      <c r="A1018"/>
      <c r="J1018" s="4"/>
      <c r="M1018"/>
    </row>
    <row r="1019" spans="1:13" ht="12.75">
      <c r="A1019"/>
      <c r="J1019" s="4"/>
      <c r="M1019"/>
    </row>
    <row r="1020" spans="1:13" ht="12.75">
      <c r="A1020"/>
      <c r="J1020" s="4"/>
      <c r="M1020"/>
    </row>
    <row r="1021" spans="1:13" ht="12.75">
      <c r="A1021"/>
      <c r="J1021" s="4"/>
      <c r="M1021"/>
    </row>
    <row r="1022" spans="1:13" ht="12.75">
      <c r="A1022"/>
      <c r="J1022" s="4"/>
      <c r="M1022"/>
    </row>
    <row r="1023" spans="1:13" ht="12.75">
      <c r="A1023"/>
      <c r="J1023" s="4"/>
      <c r="M1023"/>
    </row>
    <row r="1024" spans="1:13" ht="12.75">
      <c r="A1024"/>
      <c r="J1024" s="4"/>
      <c r="M1024"/>
    </row>
    <row r="1025" spans="1:13" ht="12.75">
      <c r="A1025"/>
      <c r="J1025" s="4"/>
      <c r="M1025"/>
    </row>
    <row r="1026" spans="1:13" ht="12.75">
      <c r="A1026"/>
      <c r="J1026" s="4"/>
      <c r="M1026"/>
    </row>
    <row r="1027" spans="1:13" ht="12.75">
      <c r="A1027"/>
      <c r="J1027" s="4"/>
      <c r="M1027"/>
    </row>
    <row r="1028" spans="1:13" ht="12.75">
      <c r="A1028"/>
      <c r="J1028" s="4"/>
      <c r="M1028"/>
    </row>
    <row r="1029" spans="1:13" ht="12.75">
      <c r="A1029"/>
      <c r="J1029" s="4"/>
      <c r="M1029"/>
    </row>
    <row r="1030" spans="1:13" ht="12.75">
      <c r="A1030"/>
      <c r="J1030" s="4"/>
      <c r="M1030"/>
    </row>
    <row r="1031" spans="1:13" ht="12.75">
      <c r="A1031"/>
      <c r="J1031" s="4"/>
      <c r="M1031"/>
    </row>
    <row r="1032" spans="1:13" ht="12.75">
      <c r="A1032"/>
      <c r="J1032" s="4"/>
      <c r="M1032"/>
    </row>
    <row r="1033" spans="1:13" ht="12.75">
      <c r="A1033"/>
      <c r="J1033" s="4"/>
      <c r="M1033"/>
    </row>
    <row r="1034" spans="1:13" ht="12.75">
      <c r="A1034"/>
      <c r="J1034" s="4"/>
      <c r="M1034"/>
    </row>
    <row r="1035" spans="1:13" ht="12.75">
      <c r="A1035"/>
      <c r="J1035" s="4"/>
      <c r="M1035"/>
    </row>
    <row r="1036" spans="1:13" ht="12.75">
      <c r="A1036"/>
      <c r="J1036" s="4"/>
      <c r="M1036"/>
    </row>
    <row r="1037" spans="1:13" ht="12.75">
      <c r="A1037"/>
      <c r="J1037" s="4"/>
      <c r="M1037"/>
    </row>
    <row r="1038" spans="1:13" ht="12.75">
      <c r="A1038"/>
      <c r="J1038" s="4"/>
      <c r="M1038"/>
    </row>
    <row r="1039" spans="1:13" ht="12.75">
      <c r="A1039"/>
      <c r="J1039" s="4"/>
      <c r="M1039"/>
    </row>
    <row r="1040" spans="1:13" ht="12.75">
      <c r="A1040"/>
      <c r="J1040" s="4"/>
      <c r="M1040"/>
    </row>
    <row r="1041" spans="1:13" ht="12.75">
      <c r="A1041"/>
      <c r="J1041" s="4"/>
      <c r="M1041"/>
    </row>
    <row r="1042" spans="1:13" ht="12.75">
      <c r="A1042"/>
      <c r="J1042" s="4"/>
      <c r="M1042"/>
    </row>
    <row r="1043" spans="1:13" ht="12.75">
      <c r="A1043"/>
      <c r="J1043" s="4"/>
      <c r="M1043"/>
    </row>
    <row r="1044" spans="1:13" ht="12.75">
      <c r="A1044"/>
      <c r="J1044" s="4"/>
      <c r="M1044"/>
    </row>
    <row r="1045" spans="1:13" ht="12.75">
      <c r="A1045"/>
      <c r="J1045" s="4"/>
      <c r="M1045"/>
    </row>
    <row r="1046" spans="1:13" ht="12.75">
      <c r="A1046"/>
      <c r="J1046" s="4"/>
      <c r="M1046"/>
    </row>
    <row r="1047" spans="1:13" ht="12.75">
      <c r="A1047"/>
      <c r="J1047" s="4"/>
      <c r="M1047"/>
    </row>
    <row r="1048" spans="1:13" ht="12.75">
      <c r="A1048"/>
      <c r="J1048" s="4"/>
      <c r="M1048"/>
    </row>
    <row r="1049" spans="1:13" ht="12.75">
      <c r="A1049"/>
      <c r="J1049" s="4"/>
      <c r="M1049"/>
    </row>
    <row r="1050" spans="1:13" ht="12.75">
      <c r="A1050"/>
      <c r="J1050" s="4"/>
      <c r="M1050"/>
    </row>
    <row r="1051" spans="1:13" ht="12.75">
      <c r="A1051"/>
      <c r="J1051" s="4"/>
      <c r="M1051"/>
    </row>
    <row r="1052" spans="1:13" ht="12.75">
      <c r="A1052"/>
      <c r="J1052" s="4"/>
      <c r="M1052"/>
    </row>
    <row r="1053" spans="1:13" ht="12.75">
      <c r="A1053"/>
      <c r="J1053" s="4"/>
      <c r="M1053"/>
    </row>
    <row r="1054" spans="1:13" ht="12.75">
      <c r="A1054"/>
      <c r="J1054" s="4"/>
      <c r="M1054"/>
    </row>
    <row r="1055" spans="1:13" ht="12.75">
      <c r="A1055"/>
      <c r="J1055" s="4"/>
      <c r="M1055"/>
    </row>
    <row r="1056" spans="1:13" ht="12.75">
      <c r="A1056"/>
      <c r="J1056" s="4"/>
      <c r="M1056"/>
    </row>
    <row r="1057" spans="1:13" ht="12.75">
      <c r="A1057"/>
      <c r="J1057" s="4"/>
      <c r="M1057"/>
    </row>
    <row r="1058" spans="1:13" ht="12.75">
      <c r="A1058"/>
      <c r="J1058" s="4"/>
      <c r="M1058"/>
    </row>
    <row r="1059" spans="1:13" ht="12.75">
      <c r="A1059"/>
      <c r="J1059" s="4"/>
      <c r="M1059"/>
    </row>
    <row r="1060" spans="1:13" ht="12.75">
      <c r="A1060"/>
      <c r="J1060" s="4"/>
      <c r="M1060"/>
    </row>
    <row r="1061" spans="1:13" ht="12.75">
      <c r="A1061"/>
      <c r="J1061" s="4"/>
      <c r="M1061"/>
    </row>
    <row r="1062" spans="1:13" ht="12.75">
      <c r="A1062"/>
      <c r="J1062" s="4"/>
      <c r="M1062"/>
    </row>
    <row r="1063" spans="1:13" ht="12.75">
      <c r="A1063"/>
      <c r="J1063" s="4"/>
      <c r="M1063"/>
    </row>
    <row r="1064" spans="1:13" ht="12.75">
      <c r="A1064"/>
      <c r="J1064" s="4"/>
      <c r="M1064"/>
    </row>
    <row r="1065" spans="1:13" ht="12.75">
      <c r="A1065"/>
      <c r="J1065" s="4"/>
      <c r="M1065"/>
    </row>
    <row r="1066" spans="1:13" ht="12.75">
      <c r="A1066"/>
      <c r="J1066" s="4"/>
      <c r="M1066"/>
    </row>
    <row r="1067" spans="1:13" ht="12.75">
      <c r="A1067"/>
      <c r="J1067" s="4"/>
      <c r="M1067"/>
    </row>
    <row r="1068" spans="1:13" ht="12.75">
      <c r="A1068"/>
      <c r="J1068" s="4"/>
      <c r="M1068"/>
    </row>
    <row r="1069" spans="1:13" ht="12.75">
      <c r="A1069"/>
      <c r="J1069" s="4"/>
      <c r="M1069"/>
    </row>
    <row r="1070" spans="1:13" ht="12.75">
      <c r="A1070"/>
      <c r="J1070" s="4"/>
      <c r="M1070"/>
    </row>
    <row r="1071" spans="1:13" ht="12.75">
      <c r="A1071"/>
      <c r="J1071" s="4"/>
      <c r="M1071"/>
    </row>
    <row r="1072" spans="1:13" ht="12.75">
      <c r="A1072"/>
      <c r="J1072" s="4"/>
      <c r="M1072"/>
    </row>
    <row r="1073" spans="1:13" ht="12.75">
      <c r="A1073"/>
      <c r="J1073" s="4"/>
      <c r="M1073"/>
    </row>
    <row r="1074" spans="1:13" ht="12.75">
      <c r="A1074"/>
      <c r="J1074" s="4"/>
      <c r="M1074"/>
    </row>
    <row r="1075" spans="1:13" ht="12.75">
      <c r="A1075"/>
      <c r="J1075" s="4"/>
      <c r="M1075"/>
    </row>
    <row r="1076" spans="1:13" ht="12.75">
      <c r="A1076"/>
      <c r="J1076" s="4"/>
      <c r="M1076"/>
    </row>
    <row r="1077" spans="1:13" ht="12.75">
      <c r="A1077"/>
      <c r="J1077" s="4"/>
      <c r="M1077"/>
    </row>
    <row r="1078" spans="1:13" ht="12.75">
      <c r="A1078"/>
      <c r="J1078" s="4"/>
      <c r="M1078"/>
    </row>
    <row r="1079" spans="1:13" ht="12.75">
      <c r="A1079"/>
      <c r="J1079" s="4"/>
      <c r="M1079"/>
    </row>
    <row r="1080" spans="1:13" ht="12.75">
      <c r="A1080"/>
      <c r="J1080" s="4"/>
      <c r="M1080"/>
    </row>
    <row r="1081" spans="1:13" ht="12.75">
      <c r="A1081"/>
      <c r="J1081" s="4"/>
      <c r="M1081"/>
    </row>
    <row r="1082" spans="1:13" ht="12.75">
      <c r="A1082"/>
      <c r="J1082" s="4"/>
      <c r="M1082"/>
    </row>
    <row r="1083" spans="1:13" ht="12.75">
      <c r="A1083"/>
      <c r="J1083" s="4"/>
      <c r="M1083"/>
    </row>
    <row r="1084" spans="1:13" ht="12.75">
      <c r="A1084"/>
      <c r="J1084" s="4"/>
      <c r="M1084"/>
    </row>
    <row r="1085" spans="1:13" ht="12.75">
      <c r="A1085"/>
      <c r="J1085" s="4"/>
      <c r="M1085"/>
    </row>
    <row r="1086" spans="1:13" ht="12.75">
      <c r="A1086"/>
      <c r="J1086" s="4"/>
      <c r="M1086"/>
    </row>
    <row r="1087" spans="1:13" ht="12.75">
      <c r="A1087"/>
      <c r="J1087" s="4"/>
      <c r="M1087"/>
    </row>
    <row r="1088" spans="1:13" ht="12.75">
      <c r="A1088"/>
      <c r="J1088" s="4"/>
      <c r="M1088"/>
    </row>
    <row r="1089" spans="1:13" ht="12.75">
      <c r="A1089"/>
      <c r="J1089" s="4"/>
      <c r="M1089"/>
    </row>
    <row r="1090" spans="1:13" ht="12.75">
      <c r="A1090"/>
      <c r="J1090" s="4"/>
      <c r="M1090"/>
    </row>
    <row r="1091" spans="1:13" ht="12.75">
      <c r="A1091"/>
      <c r="J1091" s="4"/>
      <c r="M1091"/>
    </row>
    <row r="1092" spans="1:13" ht="12.75">
      <c r="A1092"/>
      <c r="J1092" s="4"/>
      <c r="M1092"/>
    </row>
    <row r="1093" spans="1:13" ht="12.75">
      <c r="A1093"/>
      <c r="J1093" s="4"/>
      <c r="M1093"/>
    </row>
    <row r="1094" spans="1:13" ht="12.75">
      <c r="A1094"/>
      <c r="J1094" s="4"/>
      <c r="M1094"/>
    </row>
    <row r="1095" spans="1:13" ht="12.75">
      <c r="A1095"/>
      <c r="J1095" s="4"/>
      <c r="M1095"/>
    </row>
    <row r="1096" spans="1:13" ht="12.75">
      <c r="A1096"/>
      <c r="J1096" s="4"/>
      <c r="M1096"/>
    </row>
    <row r="1097" spans="1:13" ht="12.75">
      <c r="A1097"/>
      <c r="J1097" s="4"/>
      <c r="M1097"/>
    </row>
    <row r="1098" spans="1:13" ht="12.75">
      <c r="A1098"/>
      <c r="J1098" s="4"/>
      <c r="M1098"/>
    </row>
    <row r="1099" spans="1:13" ht="12.75">
      <c r="A1099"/>
      <c r="J1099" s="4"/>
      <c r="M1099"/>
    </row>
    <row r="1100" spans="1:13" ht="12.75">
      <c r="A1100"/>
      <c r="J1100" s="4"/>
      <c r="M1100"/>
    </row>
    <row r="1101" spans="1:13" ht="12.75">
      <c r="A1101"/>
      <c r="J1101" s="4"/>
      <c r="M1101"/>
    </row>
    <row r="1102" spans="1:13" ht="12.75">
      <c r="A1102"/>
      <c r="J1102" s="4"/>
      <c r="M1102"/>
    </row>
    <row r="1103" spans="1:13" ht="12.75">
      <c r="A1103"/>
      <c r="J1103" s="4"/>
      <c r="M1103"/>
    </row>
    <row r="1104" spans="1:13" ht="12.75">
      <c r="A1104"/>
      <c r="J1104" s="4"/>
      <c r="M1104"/>
    </row>
    <row r="1105" spans="1:13" ht="12.75">
      <c r="A1105"/>
      <c r="J1105" s="4"/>
      <c r="M1105"/>
    </row>
    <row r="1106" spans="1:13" ht="12.75">
      <c r="A1106"/>
      <c r="J1106" s="4"/>
      <c r="M1106"/>
    </row>
    <row r="1107" spans="1:13" ht="12.75">
      <c r="A1107"/>
      <c r="J1107" s="4"/>
      <c r="M1107"/>
    </row>
    <row r="1108" spans="1:13" ht="12.75">
      <c r="A1108"/>
      <c r="J1108" s="4"/>
      <c r="M1108"/>
    </row>
    <row r="1109" spans="1:13" ht="12.75">
      <c r="A1109"/>
      <c r="J1109" s="4"/>
      <c r="M1109"/>
    </row>
    <row r="1110" spans="1:13" ht="12.75">
      <c r="A1110"/>
      <c r="J1110" s="4"/>
      <c r="M1110"/>
    </row>
    <row r="1111" spans="1:13" ht="12.75">
      <c r="A1111"/>
      <c r="J1111" s="4"/>
      <c r="M1111"/>
    </row>
    <row r="1112" spans="1:13" ht="12.75">
      <c r="A1112"/>
      <c r="J1112" s="4"/>
      <c r="M1112"/>
    </row>
    <row r="1113" spans="1:13" ht="12.75">
      <c r="A1113"/>
      <c r="J1113" s="4"/>
      <c r="M1113"/>
    </row>
    <row r="1114" spans="1:13" ht="12.75">
      <c r="A1114"/>
      <c r="J1114" s="4"/>
      <c r="M1114"/>
    </row>
    <row r="1115" spans="1:13" ht="12.75">
      <c r="A1115"/>
      <c r="J1115" s="4"/>
      <c r="M1115"/>
    </row>
    <row r="1116" spans="1:13" ht="12.75">
      <c r="A1116"/>
      <c r="J1116" s="4"/>
      <c r="M1116"/>
    </row>
    <row r="1117" spans="1:13" ht="12.75">
      <c r="A1117"/>
      <c r="J1117" s="4"/>
      <c r="M1117"/>
    </row>
    <row r="1118" spans="1:13" ht="12.75">
      <c r="A1118"/>
      <c r="J1118" s="4"/>
      <c r="M1118"/>
    </row>
    <row r="1119" spans="1:13" ht="12.75">
      <c r="A1119"/>
      <c r="J1119" s="4"/>
      <c r="M1119"/>
    </row>
    <row r="1120" spans="1:13" ht="12.75">
      <c r="A1120"/>
      <c r="J1120" s="4"/>
      <c r="M1120"/>
    </row>
    <row r="1121" spans="1:13" ht="12.75">
      <c r="A1121"/>
      <c r="J1121" s="4"/>
      <c r="M1121"/>
    </row>
    <row r="1122" spans="1:13" ht="12.75">
      <c r="A1122"/>
      <c r="J1122" s="4"/>
      <c r="M1122"/>
    </row>
    <row r="1123" spans="1:13" ht="12.75">
      <c r="A1123"/>
      <c r="J1123" s="4"/>
      <c r="M1123"/>
    </row>
    <row r="1124" spans="1:13" ht="12.75">
      <c r="A1124"/>
      <c r="J1124" s="4"/>
      <c r="M1124"/>
    </row>
    <row r="1125" spans="1:13" ht="12.75">
      <c r="A1125"/>
      <c r="J1125" s="4"/>
      <c r="M1125"/>
    </row>
    <row r="1126" spans="1:13" ht="12.75">
      <c r="A1126"/>
      <c r="J1126" s="4"/>
      <c r="M1126"/>
    </row>
    <row r="1127" spans="1:13" ht="12.75">
      <c r="A1127"/>
      <c r="J1127" s="4"/>
      <c r="M1127"/>
    </row>
    <row r="1128" spans="1:13" ht="12.75">
      <c r="A1128"/>
      <c r="J1128" s="4"/>
      <c r="M1128"/>
    </row>
    <row r="1129" spans="1:13" ht="12.75">
      <c r="A1129"/>
      <c r="J1129" s="4"/>
      <c r="M1129"/>
    </row>
    <row r="1130" spans="1:13" ht="12.75">
      <c r="A1130"/>
      <c r="J1130" s="4"/>
      <c r="M1130"/>
    </row>
    <row r="1131" spans="1:13" ht="12.75">
      <c r="A1131"/>
      <c r="J1131" s="4"/>
      <c r="M1131"/>
    </row>
    <row r="1132" spans="1:13" ht="12.75">
      <c r="A1132"/>
      <c r="J1132" s="4"/>
      <c r="M1132"/>
    </row>
    <row r="1133" spans="1:13" ht="12.75">
      <c r="A1133"/>
      <c r="J1133" s="4"/>
      <c r="M1133"/>
    </row>
    <row r="1134" spans="1:13" ht="12.75">
      <c r="A1134"/>
      <c r="J1134" s="4"/>
      <c r="M1134"/>
    </row>
    <row r="1135" spans="1:13" ht="12.75">
      <c r="A1135"/>
      <c r="J1135" s="4"/>
      <c r="M1135"/>
    </row>
    <row r="1136" spans="1:13" ht="12.75">
      <c r="A1136"/>
      <c r="J1136" s="4"/>
      <c r="M1136"/>
    </row>
    <row r="1137" spans="1:13" ht="12.75">
      <c r="A1137"/>
      <c r="J1137" s="4"/>
      <c r="M1137"/>
    </row>
    <row r="1138" spans="1:13" ht="12.75">
      <c r="A1138"/>
      <c r="J1138" s="4"/>
      <c r="M1138"/>
    </row>
    <row r="1139" spans="1:13" ht="12.75">
      <c r="A1139"/>
      <c r="J1139" s="4"/>
      <c r="M1139"/>
    </row>
    <row r="1140" spans="1:13" ht="12.75">
      <c r="A1140"/>
      <c r="J1140" s="4"/>
      <c r="M1140"/>
    </row>
    <row r="1141" spans="1:13" ht="12.75">
      <c r="A1141"/>
      <c r="J1141" s="4"/>
      <c r="M1141"/>
    </row>
    <row r="1142" spans="1:13" ht="12.75">
      <c r="A1142"/>
      <c r="J1142" s="4"/>
      <c r="M1142"/>
    </row>
    <row r="1143" spans="1:13" ht="12.75">
      <c r="A1143"/>
      <c r="J1143" s="4"/>
      <c r="M1143"/>
    </row>
    <row r="1144" spans="1:13" ht="12.75">
      <c r="A1144"/>
      <c r="J1144" s="4"/>
      <c r="M1144"/>
    </row>
    <row r="1145" spans="1:13" ht="12.75">
      <c r="A1145"/>
      <c r="J1145" s="4"/>
      <c r="M1145"/>
    </row>
    <row r="1146" spans="1:13" ht="12.75">
      <c r="A1146"/>
      <c r="J1146" s="4"/>
      <c r="M1146"/>
    </row>
    <row r="1147" spans="1:13" ht="12.75">
      <c r="A1147"/>
      <c r="J1147" s="4"/>
      <c r="M1147"/>
    </row>
    <row r="1148" spans="1:13" ht="12.75">
      <c r="A1148"/>
      <c r="J1148" s="4"/>
      <c r="M1148"/>
    </row>
    <row r="1149" spans="1:13" ht="12.75">
      <c r="A1149"/>
      <c r="J1149" s="4"/>
      <c r="M1149"/>
    </row>
    <row r="1150" spans="1:13" ht="12.75">
      <c r="A1150"/>
      <c r="J1150" s="4"/>
      <c r="M1150"/>
    </row>
    <row r="1151" spans="1:13" ht="12.75">
      <c r="A1151"/>
      <c r="J1151" s="4"/>
      <c r="M1151"/>
    </row>
    <row r="1152" spans="1:13" ht="12.75">
      <c r="A1152"/>
      <c r="J1152" s="4"/>
      <c r="M1152"/>
    </row>
    <row r="1153" spans="1:13" ht="12.75">
      <c r="A1153"/>
      <c r="J1153" s="4"/>
      <c r="M1153"/>
    </row>
    <row r="1154" spans="1:13" ht="12.75">
      <c r="A1154"/>
      <c r="J1154" s="4"/>
      <c r="M1154"/>
    </row>
    <row r="1155" spans="1:13" ht="12.75">
      <c r="A1155"/>
      <c r="J1155" s="4"/>
      <c r="M1155"/>
    </row>
    <row r="1156" spans="1:13" ht="12.75">
      <c r="A1156"/>
      <c r="J1156" s="4"/>
      <c r="M1156"/>
    </row>
    <row r="1157" spans="1:13" ht="12.75">
      <c r="A1157"/>
      <c r="J1157" s="4"/>
      <c r="M1157"/>
    </row>
    <row r="1158" spans="1:13" ht="12.75">
      <c r="A1158"/>
      <c r="J1158" s="4"/>
      <c r="M1158"/>
    </row>
    <row r="1159" spans="1:13" ht="12.75">
      <c r="A1159"/>
      <c r="J1159" s="4"/>
      <c r="M1159"/>
    </row>
    <row r="1160" spans="1:13" ht="12.75">
      <c r="A1160"/>
      <c r="J1160" s="4"/>
      <c r="M1160"/>
    </row>
    <row r="1161" spans="1:13" ht="12.75">
      <c r="A1161"/>
      <c r="J1161" s="4"/>
      <c r="M1161"/>
    </row>
    <row r="1162" spans="1:13" ht="12.75">
      <c r="A1162"/>
      <c r="J1162" s="4"/>
      <c r="M1162"/>
    </row>
    <row r="1163" spans="1:13" ht="12.75">
      <c r="A1163"/>
      <c r="J1163" s="4"/>
      <c r="M1163"/>
    </row>
    <row r="1164" spans="1:13" ht="12.75">
      <c r="A1164"/>
      <c r="J1164" s="4"/>
      <c r="M1164"/>
    </row>
    <row r="1165" spans="1:13" ht="12.75">
      <c r="A1165"/>
      <c r="J1165" s="4"/>
      <c r="M1165"/>
    </row>
    <row r="1166" spans="1:13" ht="12.75">
      <c r="A1166"/>
      <c r="J1166" s="4"/>
      <c r="M1166"/>
    </row>
    <row r="1167" spans="1:13" ht="12.75">
      <c r="A1167"/>
      <c r="J1167" s="4"/>
      <c r="M1167"/>
    </row>
    <row r="1168" spans="1:13" ht="12.75">
      <c r="A1168"/>
      <c r="J1168" s="4"/>
      <c r="M1168"/>
    </row>
    <row r="1169" spans="1:13" ht="12.75">
      <c r="A1169"/>
      <c r="J1169" s="4"/>
      <c r="M1169"/>
    </row>
    <row r="1170" spans="1:13" ht="12.75">
      <c r="A1170"/>
      <c r="J1170" s="4"/>
      <c r="M1170"/>
    </row>
    <row r="1171" spans="1:13" ht="12.75">
      <c r="A1171"/>
      <c r="J1171" s="4"/>
      <c r="M1171"/>
    </row>
    <row r="1172" spans="1:13" ht="12.75">
      <c r="A1172"/>
      <c r="J1172" s="4"/>
      <c r="M1172"/>
    </row>
    <row r="1173" spans="1:13" ht="12.75">
      <c r="A1173"/>
      <c r="J1173" s="4"/>
      <c r="M1173"/>
    </row>
    <row r="1174" spans="1:13" ht="12.75">
      <c r="A1174"/>
      <c r="J1174" s="4"/>
      <c r="M1174"/>
    </row>
    <row r="1175" spans="1:13" ht="12.75">
      <c r="A1175"/>
      <c r="J1175" s="4"/>
      <c r="M1175"/>
    </row>
    <row r="1176" spans="1:13" ht="12.75">
      <c r="A1176"/>
      <c r="J1176" s="4"/>
      <c r="M1176"/>
    </row>
    <row r="1177" spans="1:13" ht="12.75">
      <c r="A1177"/>
      <c r="J1177" s="4"/>
      <c r="M1177"/>
    </row>
    <row r="1178" spans="1:13" ht="12.75">
      <c r="A1178"/>
      <c r="J1178" s="4"/>
      <c r="M1178"/>
    </row>
    <row r="1179" spans="1:13" ht="12.75">
      <c r="A1179"/>
      <c r="J1179" s="4"/>
      <c r="M1179"/>
    </row>
    <row r="1180" spans="1:13" ht="12.75">
      <c r="A1180"/>
      <c r="J1180" s="4"/>
      <c r="M1180"/>
    </row>
    <row r="1181" spans="1:13" ht="12.75">
      <c r="A1181"/>
      <c r="J1181" s="4"/>
      <c r="M1181"/>
    </row>
    <row r="1182" spans="1:13" ht="12.75">
      <c r="A1182"/>
      <c r="J1182" s="4"/>
      <c r="M1182"/>
    </row>
    <row r="1183" spans="1:13" ht="12.75">
      <c r="A1183"/>
      <c r="J1183" s="4"/>
      <c r="M1183"/>
    </row>
    <row r="1184" spans="1:13" ht="12.75">
      <c r="A1184"/>
      <c r="J1184" s="4"/>
      <c r="M1184"/>
    </row>
    <row r="1185" spans="1:13" ht="12.75">
      <c r="A1185"/>
      <c r="J1185" s="4"/>
      <c r="M1185"/>
    </row>
    <row r="1186" spans="1:13" ht="12.75">
      <c r="A1186"/>
      <c r="J1186" s="4"/>
      <c r="M1186"/>
    </row>
    <row r="1187" spans="1:13" ht="12.75">
      <c r="A1187"/>
      <c r="J1187" s="4"/>
      <c r="M1187"/>
    </row>
    <row r="1188" spans="1:13" ht="12.75">
      <c r="A1188"/>
      <c r="J1188" s="4"/>
      <c r="M1188"/>
    </row>
    <row r="1189" spans="1:13" ht="12.75">
      <c r="A1189"/>
      <c r="J1189" s="4"/>
      <c r="M1189"/>
    </row>
    <row r="1190" spans="1:13" ht="12.75">
      <c r="A1190"/>
      <c r="J1190" s="4"/>
      <c r="M1190"/>
    </row>
    <row r="1191" spans="1:13" ht="12.75">
      <c r="A1191"/>
      <c r="J1191" s="4"/>
      <c r="M1191"/>
    </row>
    <row r="1192" spans="1:13" ht="12.75">
      <c r="A1192"/>
      <c r="J1192" s="4"/>
      <c r="M1192"/>
    </row>
    <row r="1193" spans="1:13" ht="12.75">
      <c r="A1193"/>
      <c r="J1193" s="4"/>
      <c r="M1193"/>
    </row>
    <row r="1194" spans="1:13" ht="12.75">
      <c r="A1194"/>
      <c r="J1194" s="4"/>
      <c r="M1194"/>
    </row>
    <row r="1195" spans="1:13" ht="12.75">
      <c r="A1195"/>
      <c r="J1195" s="4"/>
      <c r="M1195"/>
    </row>
    <row r="1196" spans="1:13" ht="12.75">
      <c r="A1196"/>
      <c r="J1196" s="4"/>
      <c r="M1196"/>
    </row>
    <row r="1197" spans="1:13" ht="12.75">
      <c r="A1197"/>
      <c r="J1197" s="4"/>
      <c r="M1197"/>
    </row>
    <row r="1198" spans="1:13" ht="12.75">
      <c r="A1198"/>
      <c r="J1198" s="4"/>
      <c r="M1198"/>
    </row>
    <row r="1199" spans="1:13" ht="12.75">
      <c r="A1199"/>
      <c r="J1199" s="4"/>
      <c r="M1199"/>
    </row>
    <row r="1200" spans="1:13" ht="12.75">
      <c r="A1200"/>
      <c r="J1200" s="4"/>
      <c r="M1200"/>
    </row>
    <row r="1201" spans="1:13" ht="12.75">
      <c r="A1201"/>
      <c r="J1201" s="4"/>
      <c r="M1201"/>
    </row>
    <row r="1202" spans="1:13" ht="12.75">
      <c r="A1202"/>
      <c r="J1202" s="4"/>
      <c r="M1202"/>
    </row>
    <row r="1203" spans="1:13" ht="12.75">
      <c r="A1203"/>
      <c r="J1203" s="4"/>
      <c r="M1203"/>
    </row>
    <row r="1204" spans="1:13" ht="12.75">
      <c r="A1204"/>
      <c r="J1204" s="4"/>
      <c r="M1204"/>
    </row>
    <row r="1205" spans="1:13" ht="12.75">
      <c r="A1205"/>
      <c r="J1205" s="4"/>
      <c r="M1205"/>
    </row>
    <row r="1206" spans="1:13" ht="12.75">
      <c r="A1206"/>
      <c r="J1206" s="4"/>
      <c r="M1206"/>
    </row>
    <row r="1207" spans="1:13" ht="12.75">
      <c r="A1207"/>
      <c r="J1207" s="4"/>
      <c r="M1207"/>
    </row>
    <row r="1208" spans="1:13" ht="12.75">
      <c r="A1208"/>
      <c r="J1208" s="4"/>
      <c r="M1208"/>
    </row>
    <row r="1209" spans="1:13" ht="12.75">
      <c r="A1209"/>
      <c r="J1209" s="4"/>
      <c r="M1209"/>
    </row>
    <row r="1210" spans="1:13" ht="12.75">
      <c r="A1210"/>
      <c r="J1210" s="4"/>
      <c r="M1210"/>
    </row>
    <row r="1211" spans="1:13" ht="12.75">
      <c r="A1211"/>
      <c r="J1211" s="4"/>
      <c r="M1211"/>
    </row>
    <row r="1212" spans="1:13" ht="12.75">
      <c r="A1212"/>
      <c r="J1212" s="4"/>
      <c r="M1212"/>
    </row>
    <row r="1213" spans="1:13" ht="12.75">
      <c r="A1213"/>
      <c r="J1213" s="4"/>
      <c r="M1213"/>
    </row>
    <row r="1214" spans="1:13" ht="12.75">
      <c r="A1214"/>
      <c r="J1214" s="4"/>
      <c r="M1214"/>
    </row>
    <row r="1215" spans="1:13" ht="12.75">
      <c r="A1215"/>
      <c r="J1215" s="4"/>
      <c r="M1215"/>
    </row>
    <row r="1216" spans="1:13" ht="12.75">
      <c r="A1216"/>
      <c r="J1216" s="4"/>
      <c r="M1216"/>
    </row>
    <row r="1217" spans="1:13" ht="12.75">
      <c r="A1217"/>
      <c r="J1217" s="4"/>
      <c r="M1217"/>
    </row>
    <row r="1218" spans="1:13" ht="12.75">
      <c r="A1218"/>
      <c r="J1218" s="4"/>
      <c r="M1218"/>
    </row>
    <row r="1219" spans="1:13" ht="12.75">
      <c r="A1219"/>
      <c r="J1219" s="4"/>
      <c r="M1219"/>
    </row>
    <row r="1220" spans="1:13" ht="12.75">
      <c r="A1220"/>
      <c r="J1220" s="4"/>
      <c r="M1220"/>
    </row>
    <row r="1221" spans="1:13" ht="12.75">
      <c r="A1221"/>
      <c r="J1221" s="4"/>
      <c r="M1221"/>
    </row>
    <row r="1222" spans="1:13" ht="12.75">
      <c r="A1222"/>
      <c r="J1222" s="4"/>
      <c r="M1222"/>
    </row>
    <row r="1223" spans="1:13" ht="12.75">
      <c r="A1223"/>
      <c r="J1223" s="4"/>
      <c r="M1223"/>
    </row>
    <row r="1224" spans="1:13" ht="12.75">
      <c r="A1224"/>
      <c r="J1224" s="4"/>
      <c r="M1224"/>
    </row>
    <row r="1225" spans="1:13" ht="12.75">
      <c r="A1225"/>
      <c r="J1225" s="4"/>
      <c r="M1225"/>
    </row>
    <row r="1226" spans="1:13" ht="12.75">
      <c r="A1226"/>
      <c r="J1226" s="4"/>
      <c r="M1226"/>
    </row>
    <row r="1227" spans="1:13" ht="12.75">
      <c r="A1227"/>
      <c r="J1227" s="4"/>
      <c r="M1227"/>
    </row>
    <row r="1228" spans="1:13" ht="12.75">
      <c r="A1228"/>
      <c r="J1228" s="4"/>
      <c r="M1228"/>
    </row>
    <row r="1229" spans="1:13" ht="12.75">
      <c r="A1229"/>
      <c r="J1229" s="4"/>
      <c r="M1229"/>
    </row>
    <row r="1230" spans="1:13" ht="12.75">
      <c r="A1230"/>
      <c r="J1230" s="4"/>
      <c r="M1230"/>
    </row>
    <row r="1231" spans="1:13" ht="12.75">
      <c r="A1231"/>
      <c r="J1231" s="4"/>
      <c r="M1231"/>
    </row>
    <row r="1232" spans="1:13" ht="12.75">
      <c r="A1232"/>
      <c r="J1232" s="4"/>
      <c r="M1232"/>
    </row>
    <row r="1233" spans="1:13" ht="12.75">
      <c r="A1233"/>
      <c r="J1233" s="4"/>
      <c r="M1233"/>
    </row>
    <row r="1234" spans="1:13" ht="12.75">
      <c r="A1234"/>
      <c r="J1234" s="4"/>
      <c r="M1234"/>
    </row>
    <row r="1235" spans="1:13" ht="12.75">
      <c r="A1235"/>
      <c r="J1235" s="4"/>
      <c r="M1235"/>
    </row>
    <row r="1236" spans="1:13" ht="12.75">
      <c r="A1236"/>
      <c r="J1236" s="4"/>
      <c r="M1236"/>
    </row>
    <row r="1237" spans="1:13" ht="12.75">
      <c r="A1237"/>
      <c r="J1237" s="4"/>
      <c r="M1237"/>
    </row>
    <row r="1238" spans="1:13" ht="12.75">
      <c r="A1238"/>
      <c r="J1238" s="4"/>
      <c r="M1238"/>
    </row>
    <row r="1239" spans="1:13" ht="12.75">
      <c r="A1239"/>
      <c r="J1239" s="4"/>
      <c r="M1239"/>
    </row>
    <row r="1240" spans="1:13" ht="12.75">
      <c r="A1240"/>
      <c r="J1240" s="4"/>
      <c r="M1240"/>
    </row>
    <row r="1241" spans="1:13" ht="12.75">
      <c r="A1241"/>
      <c r="J1241" s="4"/>
      <c r="M1241"/>
    </row>
    <row r="1242" spans="1:13" ht="12.75">
      <c r="A1242"/>
      <c r="J1242" s="4"/>
      <c r="M1242"/>
    </row>
    <row r="1243" spans="1:13" ht="12.75">
      <c r="A1243"/>
      <c r="J1243" s="4"/>
      <c r="M1243"/>
    </row>
    <row r="1244" spans="1:13" ht="12.75">
      <c r="A1244"/>
      <c r="J1244" s="4"/>
      <c r="M1244"/>
    </row>
    <row r="1245" spans="1:13" ht="12.75">
      <c r="A1245"/>
      <c r="J1245" s="4"/>
      <c r="M1245"/>
    </row>
    <row r="1246" spans="1:13" ht="12.75">
      <c r="A1246"/>
      <c r="J1246" s="4"/>
      <c r="M1246"/>
    </row>
    <row r="1247" spans="1:13" ht="12.75">
      <c r="A1247"/>
      <c r="J1247" s="4"/>
      <c r="M1247"/>
    </row>
    <row r="1248" spans="1:13" ht="12.75">
      <c r="A1248"/>
      <c r="J1248" s="4"/>
      <c r="M1248"/>
    </row>
    <row r="1249" spans="1:13" ht="12.75">
      <c r="A1249"/>
      <c r="J1249" s="4"/>
      <c r="M1249"/>
    </row>
    <row r="1250" spans="1:13" ht="12.75">
      <c r="A1250"/>
      <c r="J1250" s="4"/>
      <c r="M1250"/>
    </row>
    <row r="1251" spans="1:13" ht="12.75">
      <c r="A1251"/>
      <c r="J1251" s="4"/>
      <c r="M1251"/>
    </row>
    <row r="1252" spans="1:13" ht="12.75">
      <c r="A1252"/>
      <c r="J1252" s="4"/>
      <c r="M1252"/>
    </row>
    <row r="1253" spans="1:13" ht="12.75">
      <c r="A1253"/>
      <c r="J1253" s="4"/>
      <c r="M1253"/>
    </row>
    <row r="1254" spans="1:13" ht="12.75">
      <c r="A1254"/>
      <c r="J1254" s="4"/>
      <c r="M1254"/>
    </row>
    <row r="1255" spans="1:13" ht="12.75">
      <c r="A1255"/>
      <c r="J1255" s="4"/>
      <c r="M1255"/>
    </row>
    <row r="1256" spans="1:13" ht="12.75">
      <c r="A1256"/>
      <c r="J1256" s="4"/>
      <c r="M1256"/>
    </row>
    <row r="1257" spans="1:13" ht="12.75">
      <c r="A1257"/>
      <c r="J1257" s="4"/>
      <c r="M1257"/>
    </row>
    <row r="1258" spans="1:13" ht="12.75">
      <c r="A1258"/>
      <c r="J1258" s="4"/>
      <c r="M1258"/>
    </row>
    <row r="1259" spans="1:13" ht="12.75">
      <c r="A1259"/>
      <c r="J1259" s="4"/>
      <c r="M1259"/>
    </row>
    <row r="1260" spans="1:13" ht="12.75">
      <c r="A1260"/>
      <c r="J1260" s="4"/>
      <c r="M1260"/>
    </row>
    <row r="1261" spans="1:13" ht="12.75">
      <c r="A1261"/>
      <c r="J1261" s="4"/>
      <c r="M1261"/>
    </row>
    <row r="1262" spans="1:13" ht="12.75">
      <c r="A1262"/>
      <c r="J1262" s="4"/>
      <c r="M1262"/>
    </row>
    <row r="1263" spans="1:13" ht="12.75">
      <c r="A1263"/>
      <c r="J1263" s="4"/>
      <c r="M1263"/>
    </row>
    <row r="1264" spans="1:13" ht="12.75">
      <c r="A1264"/>
      <c r="J1264" s="4"/>
      <c r="M1264"/>
    </row>
    <row r="1265" spans="1:13" ht="12.75">
      <c r="A1265"/>
      <c r="J1265" s="4"/>
      <c r="M1265"/>
    </row>
    <row r="1266" spans="1:13" ht="12.75">
      <c r="A1266"/>
      <c r="J1266" s="4"/>
      <c r="M1266"/>
    </row>
    <row r="1267" spans="1:13" ht="12.75">
      <c r="A1267"/>
      <c r="J1267" s="4"/>
      <c r="M1267"/>
    </row>
    <row r="1268" spans="1:13" ht="12.75">
      <c r="A1268"/>
      <c r="J1268" s="4"/>
      <c r="M1268"/>
    </row>
    <row r="1269" spans="1:13" ht="12.75">
      <c r="A1269"/>
      <c r="J1269" s="4"/>
      <c r="M1269"/>
    </row>
    <row r="1270" spans="1:13" ht="12.75">
      <c r="A1270"/>
      <c r="J1270" s="4"/>
      <c r="M1270"/>
    </row>
    <row r="1271" spans="1:13" ht="12.75">
      <c r="A1271"/>
      <c r="J1271" s="4"/>
      <c r="M1271"/>
    </row>
    <row r="1272" spans="1:13" ht="12.75">
      <c r="A1272"/>
      <c r="J1272" s="4"/>
      <c r="M1272"/>
    </row>
    <row r="1273" spans="1:13" ht="12.75">
      <c r="A1273"/>
      <c r="J1273" s="4"/>
      <c r="M1273"/>
    </row>
    <row r="1274" spans="1:13" ht="12.75">
      <c r="A1274"/>
      <c r="J1274" s="4"/>
      <c r="M1274"/>
    </row>
    <row r="1275" spans="1:13" ht="12.75">
      <c r="A1275"/>
      <c r="J1275" s="4"/>
      <c r="M1275"/>
    </row>
    <row r="1276" spans="1:13" ht="12.75">
      <c r="A1276"/>
      <c r="J1276" s="4"/>
      <c r="M1276"/>
    </row>
    <row r="1277" spans="1:13" ht="12.75">
      <c r="A1277"/>
      <c r="J1277" s="4"/>
      <c r="M1277"/>
    </row>
    <row r="1278" spans="1:13" ht="12.75">
      <c r="A1278"/>
      <c r="J1278" s="4"/>
      <c r="M1278"/>
    </row>
    <row r="1279" spans="1:13" ht="12.75">
      <c r="A1279"/>
      <c r="J1279" s="4"/>
      <c r="M1279"/>
    </row>
    <row r="1280" spans="1:13" ht="12.75">
      <c r="A1280"/>
      <c r="J1280" s="4"/>
      <c r="M1280"/>
    </row>
    <row r="1281" spans="1:13" ht="12.75">
      <c r="A1281"/>
      <c r="J1281" s="4"/>
      <c r="M1281"/>
    </row>
    <row r="1282" spans="1:13" ht="12.75">
      <c r="A1282"/>
      <c r="J1282" s="4"/>
      <c r="M1282"/>
    </row>
    <row r="1283" spans="1:13" ht="12.75">
      <c r="A1283"/>
      <c r="J1283" s="4"/>
      <c r="M1283"/>
    </row>
    <row r="1284" spans="1:13" ht="12.75">
      <c r="A1284"/>
      <c r="J1284" s="4"/>
      <c r="M1284"/>
    </row>
    <row r="1285" spans="1:13" ht="12.75">
      <c r="A1285"/>
      <c r="J1285" s="4"/>
      <c r="M1285"/>
    </row>
    <row r="1286" spans="1:13" ht="12.75">
      <c r="A1286"/>
      <c r="J1286" s="4"/>
      <c r="M1286"/>
    </row>
    <row r="1287" spans="1:13" ht="12.75">
      <c r="A1287"/>
      <c r="J1287" s="4"/>
      <c r="M1287"/>
    </row>
    <row r="1288" spans="1:13" ht="12.75">
      <c r="A1288"/>
      <c r="J1288" s="4"/>
      <c r="M1288"/>
    </row>
    <row r="1289" spans="1:13" ht="12.75">
      <c r="A1289"/>
      <c r="J1289" s="4"/>
      <c r="M1289"/>
    </row>
    <row r="1290" spans="1:13" ht="12.75">
      <c r="A1290"/>
      <c r="J1290" s="4"/>
      <c r="M1290"/>
    </row>
    <row r="1291" spans="1:13" ht="12.75">
      <c r="A1291"/>
      <c r="J1291" s="4"/>
      <c r="M1291"/>
    </row>
    <row r="1292" spans="1:13" ht="12.75">
      <c r="A1292"/>
      <c r="J1292" s="4"/>
      <c r="M1292"/>
    </row>
    <row r="1293" spans="1:13" ht="12.75">
      <c r="A1293"/>
      <c r="J1293" s="4"/>
      <c r="M1293"/>
    </row>
    <row r="1294" spans="1:13" ht="12.75">
      <c r="A1294"/>
      <c r="J1294" s="4"/>
      <c r="M1294"/>
    </row>
    <row r="1295" spans="1:13" ht="12.75">
      <c r="A1295"/>
      <c r="J1295" s="4"/>
      <c r="M1295"/>
    </row>
    <row r="1296" spans="1:13" ht="12.75">
      <c r="A1296"/>
      <c r="J1296" s="4"/>
      <c r="M1296"/>
    </row>
    <row r="1297" spans="1:13" ht="12.75">
      <c r="A1297"/>
      <c r="J1297" s="4"/>
      <c r="M1297"/>
    </row>
    <row r="1298" spans="1:13" ht="12.75">
      <c r="A1298"/>
      <c r="J1298" s="4"/>
      <c r="M1298"/>
    </row>
    <row r="1299" spans="1:13" ht="12.75">
      <c r="A1299"/>
      <c r="J1299" s="4"/>
      <c r="M1299"/>
    </row>
    <row r="1300" spans="1:13" ht="12.75">
      <c r="A1300"/>
      <c r="J1300" s="4"/>
      <c r="M1300"/>
    </row>
    <row r="1301" spans="1:13" ht="12.75">
      <c r="A1301"/>
      <c r="J1301" s="4"/>
      <c r="M1301"/>
    </row>
    <row r="1302" spans="1:13" ht="12.75">
      <c r="A1302"/>
      <c r="J1302" s="4"/>
      <c r="M1302"/>
    </row>
    <row r="1303" spans="1:13" ht="12.75">
      <c r="A1303"/>
      <c r="J1303" s="4"/>
      <c r="M1303"/>
    </row>
    <row r="1304" spans="1:13" ht="12.75">
      <c r="A1304"/>
      <c r="J1304" s="4"/>
      <c r="M1304"/>
    </row>
    <row r="1305" spans="1:13" ht="12.75">
      <c r="A1305"/>
      <c r="J1305" s="4"/>
      <c r="M1305"/>
    </row>
    <row r="1306" spans="1:13" ht="12.75">
      <c r="A1306"/>
      <c r="J1306" s="4"/>
      <c r="M1306"/>
    </row>
    <row r="1307" spans="1:13" ht="12.75">
      <c r="A1307"/>
      <c r="J1307" s="4"/>
      <c r="M1307"/>
    </row>
    <row r="1308" spans="1:13" ht="12.75">
      <c r="A1308"/>
      <c r="J1308" s="4"/>
      <c r="M1308"/>
    </row>
    <row r="1309" spans="1:13" ht="12.75">
      <c r="A1309"/>
      <c r="J1309" s="4"/>
      <c r="M1309"/>
    </row>
    <row r="1310" spans="1:13" ht="12.75">
      <c r="A1310"/>
      <c r="J1310" s="4"/>
      <c r="M1310"/>
    </row>
    <row r="1311" spans="1:13" ht="12.75">
      <c r="A1311"/>
      <c r="J1311" s="4"/>
      <c r="M1311"/>
    </row>
    <row r="1312" spans="1:13" ht="12.75">
      <c r="A1312"/>
      <c r="J1312" s="4"/>
      <c r="M1312"/>
    </row>
    <row r="1313" spans="1:13" ht="12.75">
      <c r="A1313"/>
      <c r="J1313" s="4"/>
      <c r="M1313"/>
    </row>
    <row r="1314" spans="1:13" ht="12.75">
      <c r="A1314"/>
      <c r="J1314" s="4"/>
      <c r="M1314"/>
    </row>
    <row r="1315" spans="1:13" ht="12.75">
      <c r="A1315"/>
      <c r="J1315" s="4"/>
      <c r="M1315"/>
    </row>
    <row r="1316" spans="1:13" ht="12.75">
      <c r="A1316"/>
      <c r="J1316" s="4"/>
      <c r="M1316"/>
    </row>
    <row r="1317" spans="1:13" ht="12.75">
      <c r="A1317"/>
      <c r="J1317" s="4"/>
      <c r="M1317"/>
    </row>
    <row r="1318" spans="1:13" ht="12.75">
      <c r="A1318"/>
      <c r="J1318" s="4"/>
      <c r="M1318"/>
    </row>
    <row r="1319" spans="1:13" ht="12.75">
      <c r="A1319"/>
      <c r="J1319" s="4"/>
      <c r="M1319"/>
    </row>
    <row r="1320" spans="1:13" ht="12.75">
      <c r="A1320"/>
      <c r="J1320" s="4"/>
      <c r="M1320"/>
    </row>
    <row r="1321" spans="1:13" ht="12.75">
      <c r="A1321"/>
      <c r="J1321" s="4"/>
      <c r="M1321"/>
    </row>
    <row r="1322" spans="1:13" ht="12.75">
      <c r="A1322"/>
      <c r="J1322" s="4"/>
      <c r="M1322"/>
    </row>
    <row r="1323" spans="1:13" ht="12.75">
      <c r="A1323"/>
      <c r="J1323" s="4"/>
      <c r="M1323"/>
    </row>
    <row r="1324" spans="1:13" ht="12.75">
      <c r="A1324"/>
      <c r="J1324" s="4"/>
      <c r="M1324"/>
    </row>
    <row r="1325" spans="1:13" ht="12.75">
      <c r="A1325"/>
      <c r="J1325" s="4"/>
      <c r="M1325"/>
    </row>
    <row r="1326" spans="1:13" ht="12.75">
      <c r="A1326"/>
      <c r="J1326" s="4"/>
      <c r="M1326"/>
    </row>
    <row r="1327" spans="1:13" ht="12.75">
      <c r="A1327"/>
      <c r="J1327" s="4"/>
      <c r="M1327"/>
    </row>
    <row r="1328" spans="1:13" ht="12.75">
      <c r="A1328"/>
      <c r="J1328" s="4"/>
      <c r="M1328"/>
    </row>
    <row r="1329" spans="1:13" ht="12.75">
      <c r="A1329"/>
      <c r="J1329" s="4"/>
      <c r="M1329"/>
    </row>
    <row r="1330" spans="1:13" ht="12.75">
      <c r="A1330"/>
      <c r="J1330" s="4"/>
      <c r="M1330"/>
    </row>
    <row r="1331" spans="1:13" ht="12.75">
      <c r="A1331"/>
      <c r="J1331" s="4"/>
      <c r="M1331"/>
    </row>
    <row r="1332" spans="1:13" ht="12.75">
      <c r="A1332"/>
      <c r="J1332" s="4"/>
      <c r="M1332"/>
    </row>
    <row r="1333" spans="1:13" ht="12.75">
      <c r="A1333"/>
      <c r="J1333" s="4"/>
      <c r="M1333"/>
    </row>
    <row r="1334" spans="1:13" ht="12.75">
      <c r="A1334"/>
      <c r="J1334" s="4"/>
      <c r="M1334"/>
    </row>
    <row r="1335" spans="1:13" ht="12.75">
      <c r="A1335"/>
      <c r="J1335" s="4"/>
      <c r="M1335"/>
    </row>
    <row r="1336" spans="1:13" ht="12.75">
      <c r="A1336"/>
      <c r="J1336" s="4"/>
      <c r="M1336"/>
    </row>
    <row r="1337" spans="1:13" ht="12.75">
      <c r="A1337"/>
      <c r="J1337" s="4"/>
      <c r="M1337"/>
    </row>
    <row r="1338" spans="1:13" ht="12.75">
      <c r="A1338"/>
      <c r="J1338" s="4"/>
      <c r="M1338"/>
    </row>
    <row r="1339" spans="1:13" ht="12.75">
      <c r="A1339"/>
      <c r="J1339" s="4"/>
      <c r="M1339"/>
    </row>
    <row r="1340" spans="1:13" ht="12.75">
      <c r="A1340"/>
      <c r="J1340" s="4"/>
      <c r="M1340"/>
    </row>
    <row r="1341" spans="1:13" ht="12.75">
      <c r="A1341"/>
      <c r="J1341" s="4"/>
      <c r="M1341"/>
    </row>
    <row r="1342" spans="1:13" ht="12.75">
      <c r="A1342"/>
      <c r="J1342" s="4"/>
      <c r="M1342"/>
    </row>
    <row r="1343" spans="1:13" ht="12.75">
      <c r="A1343"/>
      <c r="J1343" s="4"/>
      <c r="M1343"/>
    </row>
    <row r="1344" spans="1:13" ht="12.75">
      <c r="A1344"/>
      <c r="J1344" s="4"/>
      <c r="M1344"/>
    </row>
    <row r="1345" spans="1:13" ht="12.75">
      <c r="A1345"/>
      <c r="J1345" s="4"/>
      <c r="M1345"/>
    </row>
    <row r="1346" spans="1:13" ht="12.75">
      <c r="A1346"/>
      <c r="J1346" s="4"/>
      <c r="M1346"/>
    </row>
    <row r="1347" spans="1:13" ht="12.75">
      <c r="A1347"/>
      <c r="J1347" s="4"/>
      <c r="M1347"/>
    </row>
    <row r="1348" spans="1:13" ht="12.75">
      <c r="A1348"/>
      <c r="J1348" s="4"/>
      <c r="M1348"/>
    </row>
    <row r="1349" spans="1:13" ht="12.75">
      <c r="A1349"/>
      <c r="J1349" s="4"/>
      <c r="M1349"/>
    </row>
    <row r="1350" spans="1:13" ht="12.75">
      <c r="A1350"/>
      <c r="J1350" s="4"/>
      <c r="M1350"/>
    </row>
    <row r="1351" spans="1:13" ht="12.75">
      <c r="A1351"/>
      <c r="J1351" s="4"/>
      <c r="M1351"/>
    </row>
    <row r="1352" spans="1:13" ht="12.75">
      <c r="A1352"/>
      <c r="J1352" s="4"/>
      <c r="M1352"/>
    </row>
    <row r="1353" spans="1:13" ht="12.75">
      <c r="A1353"/>
      <c r="J1353" s="4"/>
      <c r="M1353"/>
    </row>
    <row r="1354" spans="1:13" ht="12.75">
      <c r="A1354"/>
      <c r="J1354" s="4"/>
      <c r="M1354"/>
    </row>
    <row r="1355" spans="1:13" ht="12.75">
      <c r="A1355"/>
      <c r="J1355" s="4"/>
      <c r="M1355"/>
    </row>
    <row r="1356" spans="1:13" ht="12.75">
      <c r="A1356"/>
      <c r="J1356" s="4"/>
      <c r="M1356"/>
    </row>
    <row r="1357" spans="1:13" ht="12.75">
      <c r="A1357"/>
      <c r="J1357" s="4"/>
      <c r="M1357"/>
    </row>
    <row r="1358" spans="1:13" ht="12.75">
      <c r="A1358"/>
      <c r="J1358" s="4"/>
      <c r="M1358"/>
    </row>
    <row r="1359" spans="1:13" ht="12.75">
      <c r="A1359"/>
      <c r="J1359" s="4"/>
      <c r="M1359"/>
    </row>
    <row r="1360" spans="1:13" ht="12.75">
      <c r="A1360"/>
      <c r="J1360" s="4"/>
      <c r="M1360"/>
    </row>
    <row r="1361" spans="1:13" ht="12.75">
      <c r="A1361"/>
      <c r="J1361" s="4"/>
      <c r="M1361"/>
    </row>
    <row r="1362" spans="1:13" ht="12.75">
      <c r="A1362"/>
      <c r="J1362" s="4"/>
      <c r="M1362"/>
    </row>
    <row r="1363" spans="1:13" ht="12.75">
      <c r="A1363"/>
      <c r="J1363" s="4"/>
      <c r="M1363"/>
    </row>
    <row r="1364" spans="1:13" ht="12.75">
      <c r="A1364"/>
      <c r="J1364" s="4"/>
      <c r="M1364"/>
    </row>
    <row r="1365" spans="1:13" ht="12.75">
      <c r="A1365"/>
      <c r="J1365" s="4"/>
      <c r="M1365"/>
    </row>
    <row r="1366" spans="1:13" ht="12.75">
      <c r="A1366"/>
      <c r="J1366" s="4"/>
      <c r="M1366"/>
    </row>
    <row r="1367" spans="1:13" ht="12.75">
      <c r="A1367"/>
      <c r="J1367" s="4"/>
      <c r="M1367"/>
    </row>
    <row r="1368" spans="1:13" ht="12.75">
      <c r="A1368"/>
      <c r="J1368" s="4"/>
      <c r="M1368"/>
    </row>
    <row r="1369" spans="1:13" ht="12.75">
      <c r="A1369"/>
      <c r="J1369" s="4"/>
      <c r="M1369"/>
    </row>
    <row r="1370" spans="1:13" ht="12.75">
      <c r="A1370"/>
      <c r="J1370" s="4"/>
      <c r="M1370"/>
    </row>
    <row r="1371" spans="1:13" ht="12.75">
      <c r="A1371"/>
      <c r="J1371" s="4"/>
      <c r="M1371"/>
    </row>
    <row r="1372" spans="1:13" ht="12.75">
      <c r="A1372"/>
      <c r="J1372" s="4"/>
      <c r="M1372"/>
    </row>
    <row r="1373" spans="1:13" ht="12.75">
      <c r="A1373"/>
      <c r="J1373" s="4"/>
      <c r="M1373"/>
    </row>
    <row r="1374" spans="1:13" ht="12.75">
      <c r="A1374"/>
      <c r="J1374" s="4"/>
      <c r="M1374"/>
    </row>
    <row r="1375" spans="1:13" ht="12.75">
      <c r="A1375"/>
      <c r="J1375" s="4"/>
      <c r="M1375"/>
    </row>
    <row r="1376" spans="1:13" ht="12.75">
      <c r="A1376"/>
      <c r="J1376" s="4"/>
      <c r="M1376"/>
    </row>
    <row r="1377" spans="1:13" ht="12.75">
      <c r="A1377"/>
      <c r="J1377" s="4"/>
      <c r="M1377"/>
    </row>
    <row r="1378" spans="1:13" ht="12.75">
      <c r="A1378"/>
      <c r="J1378" s="4"/>
      <c r="M1378"/>
    </row>
    <row r="1379" spans="1:13" ht="12.75">
      <c r="A1379"/>
      <c r="J1379" s="4"/>
      <c r="M1379"/>
    </row>
    <row r="1380" spans="1:13" ht="12.75">
      <c r="A1380"/>
      <c r="J1380" s="4"/>
      <c r="M1380"/>
    </row>
    <row r="1381" spans="1:13" ht="12.75">
      <c r="A1381"/>
      <c r="J1381" s="4"/>
      <c r="M1381"/>
    </row>
    <row r="1382" spans="1:13" ht="12.75">
      <c r="A1382"/>
      <c r="J1382" s="4"/>
      <c r="M1382"/>
    </row>
    <row r="1383" spans="1:13" ht="12.75">
      <c r="A1383"/>
      <c r="J1383" s="4"/>
      <c r="M1383"/>
    </row>
    <row r="1384" spans="1:13" ht="12.75">
      <c r="A1384"/>
      <c r="J1384" s="4"/>
      <c r="M1384"/>
    </row>
    <row r="1385" spans="1:13" ht="12.75">
      <c r="A1385"/>
      <c r="J1385" s="4"/>
      <c r="M1385"/>
    </row>
    <row r="1386" spans="1:13" ht="12.75">
      <c r="A1386"/>
      <c r="J1386" s="4"/>
      <c r="M1386"/>
    </row>
    <row r="1387" spans="1:13" ht="12.75">
      <c r="A1387"/>
      <c r="J1387" s="4"/>
      <c r="M1387"/>
    </row>
    <row r="1388" spans="1:13" ht="12.75">
      <c r="A1388"/>
      <c r="J1388" s="4"/>
      <c r="M1388"/>
    </row>
    <row r="1389" spans="1:13" ht="12.75">
      <c r="A1389"/>
      <c r="J1389" s="4"/>
      <c r="M1389"/>
    </row>
    <row r="1390" spans="1:13" ht="12.75">
      <c r="A1390"/>
      <c r="J1390" s="4"/>
      <c r="M1390"/>
    </row>
    <row r="1391" spans="1:13" ht="12.75">
      <c r="A1391"/>
      <c r="J1391" s="4"/>
      <c r="M1391"/>
    </row>
    <row r="1392" spans="1:13" ht="12.75">
      <c r="A1392"/>
      <c r="J1392" s="4"/>
      <c r="M1392"/>
    </row>
    <row r="1393" spans="1:13" ht="12.75">
      <c r="A1393"/>
      <c r="J1393" s="4"/>
      <c r="M1393"/>
    </row>
    <row r="1394" spans="1:13" ht="12.75">
      <c r="A1394"/>
      <c r="J1394" s="4"/>
      <c r="M1394"/>
    </row>
    <row r="1395" spans="1:13" ht="12.75">
      <c r="A1395"/>
      <c r="J1395" s="4"/>
      <c r="M1395"/>
    </row>
    <row r="1396" spans="1:13" ht="12.75">
      <c r="A1396"/>
      <c r="J1396" s="4"/>
      <c r="M1396"/>
    </row>
    <row r="1397" spans="1:13" ht="12.75">
      <c r="A1397"/>
      <c r="J1397" s="4"/>
      <c r="M1397"/>
    </row>
    <row r="1398" spans="1:13" ht="12.75">
      <c r="A1398"/>
      <c r="J1398" s="4"/>
      <c r="M1398"/>
    </row>
    <row r="1399" spans="1:13" ht="12.75">
      <c r="A1399"/>
      <c r="J1399" s="4"/>
      <c r="M1399"/>
    </row>
    <row r="1400" spans="1:13" ht="12.75">
      <c r="A1400"/>
      <c r="J1400" s="4"/>
      <c r="M1400"/>
    </row>
    <row r="1401" spans="1:13" ht="12.75">
      <c r="A1401"/>
      <c r="J1401" s="4"/>
      <c r="M1401"/>
    </row>
    <row r="1402" spans="1:13" ht="12.75">
      <c r="A1402"/>
      <c r="J1402" s="4"/>
      <c r="M1402"/>
    </row>
    <row r="1403" spans="1:13" ht="12.75">
      <c r="A1403"/>
      <c r="J1403" s="4"/>
      <c r="M1403"/>
    </row>
    <row r="1404" spans="1:13" ht="12.75">
      <c r="A1404"/>
      <c r="J1404" s="4"/>
      <c r="M1404"/>
    </row>
    <row r="1405" spans="1:13" ht="12.75">
      <c r="A1405"/>
      <c r="J1405" s="4"/>
      <c r="M1405"/>
    </row>
    <row r="1406" spans="1:13" ht="12.75">
      <c r="A1406"/>
      <c r="J1406" s="4"/>
      <c r="M1406"/>
    </row>
    <row r="1407" spans="1:13" ht="12.75">
      <c r="A1407"/>
      <c r="J1407" s="4"/>
      <c r="M1407"/>
    </row>
    <row r="1408" spans="1:13" ht="12.75">
      <c r="A1408"/>
      <c r="J1408" s="4"/>
      <c r="M1408"/>
    </row>
    <row r="1409" spans="1:13" ht="12.75">
      <c r="A1409"/>
      <c r="J1409" s="4"/>
      <c r="M1409"/>
    </row>
    <row r="1410" spans="1:13" ht="12.75">
      <c r="A1410"/>
      <c r="J1410" s="4"/>
      <c r="M1410"/>
    </row>
    <row r="1411" spans="1:13" ht="12.75">
      <c r="A1411"/>
      <c r="J1411" s="4"/>
      <c r="M1411"/>
    </row>
    <row r="1412" spans="1:13" ht="12.75">
      <c r="A1412"/>
      <c r="J1412" s="4"/>
      <c r="M1412"/>
    </row>
    <row r="1413" spans="1:13" ht="12.75">
      <c r="A1413"/>
      <c r="J1413" s="4"/>
      <c r="M1413"/>
    </row>
    <row r="1414" spans="1:13" ht="12.75">
      <c r="A1414"/>
      <c r="J1414" s="4"/>
      <c r="M1414"/>
    </row>
    <row r="1415" spans="1:13" ht="12.75">
      <c r="A1415"/>
      <c r="J1415" s="4"/>
      <c r="M1415"/>
    </row>
    <row r="1416" spans="1:13" ht="12.75">
      <c r="A1416"/>
      <c r="J1416" s="4"/>
      <c r="M1416"/>
    </row>
    <row r="1417" spans="1:13" ht="12.75">
      <c r="A1417"/>
      <c r="J1417" s="4"/>
      <c r="M1417"/>
    </row>
    <row r="1418" spans="1:13" ht="12.75">
      <c r="A1418"/>
      <c r="J1418" s="4"/>
      <c r="M1418"/>
    </row>
    <row r="1419" spans="1:13" ht="12.75">
      <c r="A1419"/>
      <c r="J1419" s="4"/>
      <c r="M1419"/>
    </row>
    <row r="1420" spans="1:13" ht="12.75">
      <c r="A1420"/>
      <c r="J1420" s="4"/>
      <c r="M1420"/>
    </row>
    <row r="1421" spans="1:13" ht="12.75">
      <c r="A1421"/>
      <c r="J1421" s="4"/>
      <c r="M1421"/>
    </row>
    <row r="1422" spans="1:13" ht="12.75">
      <c r="A1422"/>
      <c r="J1422" s="4"/>
      <c r="M1422"/>
    </row>
    <row r="1423" spans="1:13" ht="12.75">
      <c r="A1423"/>
      <c r="J1423" s="4"/>
      <c r="M1423"/>
    </row>
    <row r="1424" spans="1:13" ht="12.75">
      <c r="A1424"/>
      <c r="J1424" s="4"/>
      <c r="M1424"/>
    </row>
    <row r="1425" spans="1:13" ht="12.75">
      <c r="A1425"/>
      <c r="J1425" s="4"/>
      <c r="M1425"/>
    </row>
    <row r="1426" spans="1:13" ht="12.75">
      <c r="A1426"/>
      <c r="J1426" s="4"/>
      <c r="M1426"/>
    </row>
    <row r="1427" spans="1:13" ht="12.75">
      <c r="A1427"/>
      <c r="J1427" s="4"/>
      <c r="M1427"/>
    </row>
    <row r="1428" spans="1:13" ht="12.75">
      <c r="A1428"/>
      <c r="J1428" s="4"/>
      <c r="M1428"/>
    </row>
    <row r="1429" spans="1:13" ht="12.75">
      <c r="A1429"/>
      <c r="J1429" s="4"/>
      <c r="M1429"/>
    </row>
    <row r="1430" spans="1:13" ht="12.75">
      <c r="A1430"/>
      <c r="J1430" s="4"/>
      <c r="M1430"/>
    </row>
    <row r="1431" spans="1:13" ht="12.75">
      <c r="A1431"/>
      <c r="J1431" s="4"/>
      <c r="M1431"/>
    </row>
    <row r="1432" spans="1:13" ht="12.75">
      <c r="A1432"/>
      <c r="J1432" s="4"/>
      <c r="M1432"/>
    </row>
    <row r="1433" spans="1:13" ht="12.75">
      <c r="A1433"/>
      <c r="J1433" s="4"/>
      <c r="M1433"/>
    </row>
    <row r="1434" spans="1:13" ht="12.75">
      <c r="A1434"/>
      <c r="J1434" s="4"/>
      <c r="M1434"/>
    </row>
    <row r="1435" spans="1:13" ht="12.75">
      <c r="A1435"/>
      <c r="J1435" s="4"/>
      <c r="M1435"/>
    </row>
    <row r="1436" spans="1:13" ht="12.75">
      <c r="A1436"/>
      <c r="J1436" s="4"/>
      <c r="M1436"/>
    </row>
    <row r="1437" spans="1:13" ht="12.75">
      <c r="A1437"/>
      <c r="J1437" s="4"/>
      <c r="M1437"/>
    </row>
    <row r="1438" spans="1:13" ht="12.75">
      <c r="A1438"/>
      <c r="J1438" s="4"/>
      <c r="M1438"/>
    </row>
    <row r="1439" spans="1:13" ht="12.75">
      <c r="A1439"/>
      <c r="J1439" s="4"/>
      <c r="M1439"/>
    </row>
    <row r="1440" spans="1:13" ht="12.75">
      <c r="A1440"/>
      <c r="J1440" s="4"/>
      <c r="M1440"/>
    </row>
    <row r="1441" spans="1:13" ht="12.75">
      <c r="A1441"/>
      <c r="J1441" s="4"/>
      <c r="M1441"/>
    </row>
    <row r="1442" spans="1:13" ht="12.75">
      <c r="A1442"/>
      <c r="J1442" s="4"/>
      <c r="M1442"/>
    </row>
    <row r="1443" spans="1:13" ht="12.75">
      <c r="A1443"/>
      <c r="J1443" s="4"/>
      <c r="M1443"/>
    </row>
    <row r="1444" spans="1:13" ht="12.75">
      <c r="A1444"/>
      <c r="J1444" s="4"/>
      <c r="M1444"/>
    </row>
    <row r="1445" spans="1:13" ht="12.75">
      <c r="A1445"/>
      <c r="J1445" s="4"/>
      <c r="M1445"/>
    </row>
    <row r="1446" spans="1:13" ht="12.75">
      <c r="A1446"/>
      <c r="J1446" s="4"/>
      <c r="M1446"/>
    </row>
    <row r="1447" spans="1:13" ht="12.75">
      <c r="A1447"/>
      <c r="J1447" s="4"/>
      <c r="M1447"/>
    </row>
    <row r="1448" spans="1:13" ht="12.75">
      <c r="A1448"/>
      <c r="J1448" s="4"/>
      <c r="M1448"/>
    </row>
    <row r="1449" spans="1:13" ht="12.75">
      <c r="A1449"/>
      <c r="J1449" s="4"/>
      <c r="M1449"/>
    </row>
    <row r="1450" spans="1:13" ht="12.75">
      <c r="A1450"/>
      <c r="J1450" s="4"/>
      <c r="M1450"/>
    </row>
    <row r="1451" spans="1:13" ht="12.75">
      <c r="A1451"/>
      <c r="J1451" s="4"/>
      <c r="M1451"/>
    </row>
    <row r="1452" spans="1:13" ht="12.75">
      <c r="A1452"/>
      <c r="J1452" s="4"/>
      <c r="M1452"/>
    </row>
    <row r="1453" spans="1:13" ht="12.75">
      <c r="A1453"/>
      <c r="J1453" s="4"/>
      <c r="M1453"/>
    </row>
    <row r="1454" spans="1:13" ht="12.75">
      <c r="A1454"/>
      <c r="J1454" s="4"/>
      <c r="M1454"/>
    </row>
    <row r="1455" spans="1:13" ht="12.75">
      <c r="A1455"/>
      <c r="J1455" s="4"/>
      <c r="M1455"/>
    </row>
    <row r="1456" spans="1:13" ht="12.75">
      <c r="A1456"/>
      <c r="J1456" s="4"/>
      <c r="M1456"/>
    </row>
    <row r="1457" spans="1:13" ht="12.75">
      <c r="A1457"/>
      <c r="J1457" s="4"/>
      <c r="M1457"/>
    </row>
    <row r="1458" spans="1:13" ht="12.75">
      <c r="A1458"/>
      <c r="J1458" s="4"/>
      <c r="M1458"/>
    </row>
    <row r="1459" spans="1:13" ht="12.75">
      <c r="A1459"/>
      <c r="J1459" s="4"/>
      <c r="M1459"/>
    </row>
    <row r="1460" spans="1:13" ht="12.75">
      <c r="A1460"/>
      <c r="J1460" s="4"/>
      <c r="M1460"/>
    </row>
    <row r="1461" spans="1:13" ht="12.75">
      <c r="A1461"/>
      <c r="J1461" s="4"/>
      <c r="M1461"/>
    </row>
    <row r="1462" spans="1:13" ht="12.75">
      <c r="A1462"/>
      <c r="J1462" s="4"/>
      <c r="M1462"/>
    </row>
    <row r="1463" spans="1:13" ht="12.75">
      <c r="A1463"/>
      <c r="J1463" s="4"/>
      <c r="M1463"/>
    </row>
    <row r="1464" spans="1:13" ht="12.75">
      <c r="A1464"/>
      <c r="J1464" s="4"/>
      <c r="M1464"/>
    </row>
    <row r="1465" spans="1:13" ht="12.75">
      <c r="A1465"/>
      <c r="J1465" s="4"/>
      <c r="M1465"/>
    </row>
    <row r="1466" spans="1:13" ht="12.75">
      <c r="A1466"/>
      <c r="J1466" s="4"/>
      <c r="M1466"/>
    </row>
    <row r="1467" spans="1:13" ht="12.75">
      <c r="A1467"/>
      <c r="J1467" s="4"/>
      <c r="M1467"/>
    </row>
    <row r="1468" spans="1:13" ht="12.75">
      <c r="A1468"/>
      <c r="J1468" s="4"/>
      <c r="M1468"/>
    </row>
    <row r="1469" spans="1:13" ht="12.75">
      <c r="A1469"/>
      <c r="J1469" s="4"/>
      <c r="M1469"/>
    </row>
    <row r="1470" spans="1:13" ht="12.75">
      <c r="A1470"/>
      <c r="J1470" s="4"/>
      <c r="M1470"/>
    </row>
    <row r="1471" spans="1:13" ht="12.75">
      <c r="A1471"/>
      <c r="J1471" s="4"/>
      <c r="M1471"/>
    </row>
    <row r="1472" spans="1:13" ht="12.75">
      <c r="A1472"/>
      <c r="J1472" s="4"/>
      <c r="M1472"/>
    </row>
    <row r="1473" spans="1:13" ht="12.75">
      <c r="A1473"/>
      <c r="J1473" s="4"/>
      <c r="M1473"/>
    </row>
    <row r="1474" spans="1:13" ht="12.75">
      <c r="A1474"/>
      <c r="J1474" s="4"/>
      <c r="M1474"/>
    </row>
    <row r="1475" spans="1:13" ht="12.75">
      <c r="A1475"/>
      <c r="J1475" s="4"/>
      <c r="M1475"/>
    </row>
    <row r="1476" spans="1:13" ht="12.75">
      <c r="A1476"/>
      <c r="J1476" s="4"/>
      <c r="M1476"/>
    </row>
    <row r="1477" spans="1:13" ht="12.75">
      <c r="A1477"/>
      <c r="J1477" s="4"/>
      <c r="M1477"/>
    </row>
    <row r="1478" spans="1:13" ht="12.75">
      <c r="A1478"/>
      <c r="J1478" s="4"/>
      <c r="M1478"/>
    </row>
    <row r="1479" spans="1:13" ht="12.75">
      <c r="A1479"/>
      <c r="J1479" s="4"/>
      <c r="M1479"/>
    </row>
    <row r="1480" spans="1:13" ht="12.75">
      <c r="A1480"/>
      <c r="J1480" s="4"/>
      <c r="M1480"/>
    </row>
    <row r="1481" spans="1:13" ht="12.75">
      <c r="A1481"/>
      <c r="J1481" s="4"/>
      <c r="M1481"/>
    </row>
    <row r="1482" spans="1:13" ht="12.75">
      <c r="A1482"/>
      <c r="J1482" s="4"/>
      <c r="M1482"/>
    </row>
    <row r="1483" spans="1:13" ht="12.75">
      <c r="A1483"/>
      <c r="J1483" s="4"/>
      <c r="M1483"/>
    </row>
    <row r="1484" spans="1:13" ht="12.75">
      <c r="A1484"/>
      <c r="J1484" s="4"/>
      <c r="M1484"/>
    </row>
    <row r="1485" spans="1:13" ht="12.75">
      <c r="A1485"/>
      <c r="J1485" s="4"/>
      <c r="M1485"/>
    </row>
    <row r="1486" spans="1:13" ht="12.75">
      <c r="A1486"/>
      <c r="J1486" s="4"/>
      <c r="M1486"/>
    </row>
    <row r="1487" spans="1:13" ht="12.75">
      <c r="A1487"/>
      <c r="J1487" s="4"/>
      <c r="M1487"/>
    </row>
    <row r="1488" spans="1:13" ht="12.75">
      <c r="A1488"/>
      <c r="J1488" s="4"/>
      <c r="M1488"/>
    </row>
    <row r="1489" spans="1:13" ht="12.75">
      <c r="A1489"/>
      <c r="J1489" s="4"/>
      <c r="M1489"/>
    </row>
    <row r="1490" spans="1:13" ht="12.75">
      <c r="A1490"/>
      <c r="J1490" s="4"/>
      <c r="M1490"/>
    </row>
    <row r="1491" spans="1:13" ht="12.75">
      <c r="A1491"/>
      <c r="J1491" s="4"/>
      <c r="M1491"/>
    </row>
    <row r="1492" spans="1:13" ht="12.75">
      <c r="A1492"/>
      <c r="J1492" s="4"/>
      <c r="M1492"/>
    </row>
    <row r="1493" spans="1:13" ht="12.75">
      <c r="A1493"/>
      <c r="J1493" s="4"/>
      <c r="M1493"/>
    </row>
    <row r="1494" spans="1:13" ht="12.75">
      <c r="A1494"/>
      <c r="J1494" s="4"/>
      <c r="M1494"/>
    </row>
    <row r="1495" spans="1:13" ht="12.75">
      <c r="A1495"/>
      <c r="J1495" s="4"/>
      <c r="M1495"/>
    </row>
    <row r="1496" spans="1:13" ht="12.75">
      <c r="A1496"/>
      <c r="J1496" s="4"/>
      <c r="M1496"/>
    </row>
    <row r="1497" spans="1:13" ht="12.75">
      <c r="A1497"/>
      <c r="J1497" s="4"/>
      <c r="M1497"/>
    </row>
    <row r="1498" spans="1:13" ht="12.75">
      <c r="A1498"/>
      <c r="J1498" s="4"/>
      <c r="M1498"/>
    </row>
    <row r="1499" spans="1:13" ht="12.75">
      <c r="A1499"/>
      <c r="J1499" s="4"/>
      <c r="M1499"/>
    </row>
    <row r="1500" spans="1:13" ht="12.75">
      <c r="A1500"/>
      <c r="J1500" s="4"/>
      <c r="M1500"/>
    </row>
    <row r="1501" spans="1:13" ht="12.75">
      <c r="A1501"/>
      <c r="J1501" s="4"/>
      <c r="M1501"/>
    </row>
    <row r="1502" spans="1:13" ht="12.75">
      <c r="A1502"/>
      <c r="J1502" s="4"/>
      <c r="M1502"/>
    </row>
    <row r="1503" spans="1:13" ht="12.75">
      <c r="A1503"/>
      <c r="J1503" s="4"/>
      <c r="M1503"/>
    </row>
    <row r="1504" spans="1:13" ht="12.75">
      <c r="A1504"/>
      <c r="J1504" s="4"/>
      <c r="M1504"/>
    </row>
    <row r="1505" spans="1:13" ht="12.75">
      <c r="A1505"/>
      <c r="J1505" s="4"/>
      <c r="M1505"/>
    </row>
    <row r="1506" spans="1:13" ht="12.75">
      <c r="A1506"/>
      <c r="J1506" s="4"/>
      <c r="M1506"/>
    </row>
    <row r="1507" spans="1:13" ht="12.75">
      <c r="A1507"/>
      <c r="J1507" s="4"/>
      <c r="M1507"/>
    </row>
    <row r="1508" spans="1:13" ht="12.75">
      <c r="A1508"/>
      <c r="J1508" s="4"/>
      <c r="M1508"/>
    </row>
    <row r="1509" spans="1:13" ht="12.75">
      <c r="A1509"/>
      <c r="J1509" s="4"/>
      <c r="M1509"/>
    </row>
    <row r="1510" spans="1:13" ht="12.75">
      <c r="A1510"/>
      <c r="J1510" s="4"/>
      <c r="M1510"/>
    </row>
    <row r="1511" spans="1:13" ht="12.75">
      <c r="A1511"/>
      <c r="J1511" s="4"/>
      <c r="M1511"/>
    </row>
    <row r="1512" spans="1:13" ht="12.75">
      <c r="A1512"/>
      <c r="J1512" s="4"/>
      <c r="M1512"/>
    </row>
    <row r="1513" spans="1:13" ht="12.75">
      <c r="A1513"/>
      <c r="J1513" s="4"/>
      <c r="M1513"/>
    </row>
    <row r="1514" spans="1:13" ht="12.75">
      <c r="A1514"/>
      <c r="J1514" s="4"/>
      <c r="M1514"/>
    </row>
    <row r="1515" spans="1:13" ht="12.75">
      <c r="A1515"/>
      <c r="J1515" s="4"/>
      <c r="M1515"/>
    </row>
    <row r="1516" spans="1:13" ht="12.75">
      <c r="A1516"/>
      <c r="J1516" s="4"/>
      <c r="M1516"/>
    </row>
    <row r="1517" spans="1:13" ht="12.75">
      <c r="A1517"/>
      <c r="J1517" s="4"/>
      <c r="M1517"/>
    </row>
    <row r="1518" spans="1:13" ht="12.75">
      <c r="A1518"/>
      <c r="J1518" s="4"/>
      <c r="M1518"/>
    </row>
    <row r="1519" spans="1:13" ht="12.75">
      <c r="A1519"/>
      <c r="J1519" s="4"/>
      <c r="M1519"/>
    </row>
    <row r="1520" spans="1:13" ht="12.75">
      <c r="A1520"/>
      <c r="J1520" s="4"/>
      <c r="M1520"/>
    </row>
    <row r="1521" spans="1:13" ht="12.75">
      <c r="A1521"/>
      <c r="J1521" s="4"/>
      <c r="M1521"/>
    </row>
    <row r="1522" spans="1:13" ht="12.75">
      <c r="A1522"/>
      <c r="J1522" s="4"/>
      <c r="M1522"/>
    </row>
    <row r="1523" spans="1:13" ht="12.75">
      <c r="A1523"/>
      <c r="J1523" s="4"/>
      <c r="M1523"/>
    </row>
    <row r="1524" spans="1:13" ht="12.75">
      <c r="A1524"/>
      <c r="J1524" s="4"/>
      <c r="M1524"/>
    </row>
    <row r="1525" spans="1:13" ht="12.75">
      <c r="A1525"/>
      <c r="J1525" s="4"/>
      <c r="M1525"/>
    </row>
    <row r="1526" spans="1:13" ht="12.75">
      <c r="A1526"/>
      <c r="J1526" s="4"/>
      <c r="M1526"/>
    </row>
    <row r="1527" spans="1:13" ht="12.75">
      <c r="A1527"/>
      <c r="J1527" s="4"/>
      <c r="M1527"/>
    </row>
    <row r="1528" spans="1:13" ht="12.75">
      <c r="A1528"/>
      <c r="J1528" s="4"/>
      <c r="M1528"/>
    </row>
    <row r="1529" spans="1:13" ht="12.75">
      <c r="A1529"/>
      <c r="J1529" s="4"/>
      <c r="M1529"/>
    </row>
    <row r="1530" spans="1:13" ht="12.75">
      <c r="A1530"/>
      <c r="J1530" s="4"/>
      <c r="M1530"/>
    </row>
    <row r="1531" spans="1:13" ht="12.75">
      <c r="A1531"/>
      <c r="J1531" s="4"/>
      <c r="M1531"/>
    </row>
    <row r="1532" spans="1:13" ht="12.75">
      <c r="A1532"/>
      <c r="J1532" s="4"/>
      <c r="M1532"/>
    </row>
    <row r="1533" spans="1:13" ht="12.75">
      <c r="A1533"/>
      <c r="J1533" s="4"/>
      <c r="M1533"/>
    </row>
    <row r="1534" spans="1:13" ht="12.75">
      <c r="A1534"/>
      <c r="J1534" s="4"/>
      <c r="M1534"/>
    </row>
    <row r="1535" spans="1:13" ht="12.75">
      <c r="A1535"/>
      <c r="J1535" s="4"/>
      <c r="M1535"/>
    </row>
    <row r="1536" spans="1:13" ht="12.75">
      <c r="A1536"/>
      <c r="J1536" s="4"/>
      <c r="M1536"/>
    </row>
    <row r="1537" spans="1:13" ht="12.75">
      <c r="A1537"/>
      <c r="J1537" s="4"/>
      <c r="M1537"/>
    </row>
    <row r="1538" spans="1:13" ht="12.75">
      <c r="A1538"/>
      <c r="J1538" s="4"/>
      <c r="M1538"/>
    </row>
    <row r="1539" spans="1:13" ht="12.75">
      <c r="A1539"/>
      <c r="J1539" s="4"/>
      <c r="M1539"/>
    </row>
    <row r="1540" spans="1:13" ht="12.75">
      <c r="A1540"/>
      <c r="J1540" s="4"/>
      <c r="M1540"/>
    </row>
    <row r="1541" spans="1:13" ht="12.75">
      <c r="A1541"/>
      <c r="J1541" s="4"/>
      <c r="M1541"/>
    </row>
    <row r="1542" spans="1:13" ht="12.75">
      <c r="A1542"/>
      <c r="J1542" s="4"/>
      <c r="M1542"/>
    </row>
    <row r="1543" spans="1:13" ht="12.75">
      <c r="A1543"/>
      <c r="J1543" s="4"/>
      <c r="M1543"/>
    </row>
  </sheetData>
  <printOptions/>
  <pageMargins left="0.75" right="0.75" top="1" bottom="1" header="0.4921259845" footer="0.4921259845"/>
  <pageSetup horizontalDpi="600" verticalDpi="600" orientation="portrait" paperSize="9" r:id="rId4"/>
  <legacyDrawing r:id="rId3"/>
  <oleObjects>
    <oleObject progId="Equation.3" shapeId="232776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ROUX</dc:creator>
  <cp:keywords/>
  <dc:description/>
  <cp:lastModifiedBy>mougin</cp:lastModifiedBy>
  <dcterms:created xsi:type="dcterms:W3CDTF">2000-06-23T07:06:04Z</dcterms:created>
  <dcterms:modified xsi:type="dcterms:W3CDTF">2011-08-23T13:32:16Z</dcterms:modified>
  <cp:category/>
  <cp:version/>
  <cp:contentType/>
  <cp:contentStatus/>
</cp:coreProperties>
</file>